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18967DD7-DB17-4A71-A216-6407CF9403BA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OFFER!$A$14:$D$83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5" i="1"/>
  <c r="H27" i="1"/>
  <c r="H28" i="1"/>
  <c r="H30" i="1"/>
  <c r="H31" i="1"/>
  <c r="H32" i="1"/>
  <c r="H33" i="1"/>
  <c r="H34" i="1"/>
  <c r="H36" i="1"/>
  <c r="H38" i="1"/>
  <c r="H40" i="1"/>
  <c r="H42" i="1"/>
  <c r="H43" i="1"/>
  <c r="H45" i="1"/>
  <c r="H46" i="1"/>
  <c r="H47" i="1"/>
  <c r="H48" i="1"/>
  <c r="H49" i="1"/>
  <c r="H50" i="1"/>
  <c r="H51" i="1"/>
  <c r="H54" i="1"/>
  <c r="H55" i="1"/>
  <c r="H56" i="1"/>
  <c r="H58" i="1"/>
  <c r="H60" i="1"/>
  <c r="H61" i="1"/>
  <c r="H62" i="1"/>
  <c r="H63" i="1"/>
  <c r="H64" i="1"/>
  <c r="H65" i="1"/>
  <c r="H66" i="1"/>
  <c r="H68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F20" i="1" l="1"/>
  <c r="F21" i="1"/>
  <c r="F22" i="1"/>
  <c r="F23" i="1"/>
  <c r="F25" i="1"/>
  <c r="F27" i="1"/>
  <c r="F28" i="1"/>
  <c r="F30" i="1"/>
  <c r="F31" i="1"/>
  <c r="F32" i="1"/>
  <c r="F33" i="1"/>
  <c r="F34" i="1"/>
  <c r="F36" i="1"/>
  <c r="F38" i="1"/>
  <c r="F40" i="1"/>
  <c r="F42" i="1"/>
  <c r="F43" i="1"/>
  <c r="F45" i="1"/>
  <c r="F46" i="1"/>
  <c r="F47" i="1"/>
  <c r="F48" i="1"/>
  <c r="F49" i="1"/>
  <c r="F50" i="1"/>
  <c r="F51" i="1"/>
  <c r="F54" i="1"/>
  <c r="F55" i="1"/>
  <c r="F56" i="1"/>
  <c r="F58" i="1"/>
  <c r="F60" i="1"/>
  <c r="F61" i="1"/>
  <c r="F62" i="1"/>
  <c r="F63" i="1"/>
  <c r="F64" i="1"/>
  <c r="F65" i="1"/>
  <c r="F66" i="1"/>
  <c r="F68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15" i="1"/>
  <c r="L20" i="1" l="1"/>
  <c r="L21" i="1"/>
  <c r="L22" i="1"/>
  <c r="L23" i="1"/>
  <c r="L25" i="1"/>
  <c r="L27" i="1"/>
  <c r="L28" i="1"/>
  <c r="L30" i="1"/>
  <c r="L31" i="1"/>
  <c r="L32" i="1"/>
  <c r="L33" i="1"/>
  <c r="L34" i="1"/>
  <c r="L36" i="1"/>
  <c r="L38" i="1"/>
  <c r="L40" i="1"/>
  <c r="L42" i="1"/>
  <c r="L43" i="1"/>
  <c r="L45" i="1"/>
  <c r="L46" i="1"/>
  <c r="L47" i="1"/>
  <c r="L48" i="1"/>
  <c r="L49" i="1"/>
  <c r="L50" i="1"/>
  <c r="L51" i="1"/>
  <c r="L54" i="1"/>
  <c r="L55" i="1"/>
  <c r="L56" i="1"/>
  <c r="L58" i="1"/>
  <c r="L60" i="1"/>
  <c r="L61" i="1"/>
  <c r="L62" i="1"/>
  <c r="L63" i="1"/>
  <c r="L64" i="1"/>
  <c r="L65" i="1"/>
  <c r="L66" i="1"/>
  <c r="L68" i="1"/>
  <c r="L70" i="1"/>
  <c r="L71" i="1"/>
  <c r="L72" i="1"/>
  <c r="L74" i="1"/>
  <c r="L75" i="1"/>
  <c r="L76" i="1"/>
  <c r="L77" i="1"/>
  <c r="L78" i="1"/>
  <c r="L79" i="1"/>
  <c r="L80" i="1"/>
  <c r="L81" i="1"/>
  <c r="L82" i="1"/>
  <c r="L83" i="1"/>
  <c r="J20" i="1"/>
  <c r="J21" i="1"/>
  <c r="J22" i="1"/>
  <c r="J23" i="1"/>
  <c r="J25" i="1"/>
  <c r="J27" i="1"/>
  <c r="J28" i="1"/>
  <c r="J30" i="1"/>
  <c r="J31" i="1"/>
  <c r="J32" i="1"/>
  <c r="J33" i="1"/>
  <c r="J34" i="1"/>
  <c r="J36" i="1"/>
  <c r="J38" i="1"/>
  <c r="J40" i="1"/>
  <c r="J42" i="1"/>
  <c r="J43" i="1"/>
  <c r="J45" i="1"/>
  <c r="J46" i="1"/>
  <c r="J47" i="1"/>
  <c r="J48" i="1"/>
  <c r="J49" i="1"/>
  <c r="J50" i="1"/>
  <c r="J51" i="1"/>
  <c r="J54" i="1"/>
  <c r="J55" i="1"/>
  <c r="J56" i="1"/>
  <c r="J58" i="1"/>
  <c r="J60" i="1"/>
  <c r="J61" i="1"/>
  <c r="J62" i="1"/>
  <c r="J63" i="1"/>
  <c r="J64" i="1"/>
  <c r="J65" i="1"/>
  <c r="J66" i="1"/>
  <c r="J68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D69" i="1" l="1"/>
  <c r="H69" i="1" s="1"/>
  <c r="D35" i="1"/>
  <c r="H35" i="1" s="1"/>
  <c r="D29" i="1"/>
  <c r="H29" i="1" s="1"/>
  <c r="D39" i="1"/>
  <c r="H39" i="1" s="1"/>
  <c r="F35" i="1" l="1"/>
  <c r="F69" i="1"/>
  <c r="F39" i="1"/>
  <c r="F29" i="1"/>
  <c r="J35" i="1"/>
  <c r="L35" i="1"/>
  <c r="L69" i="1"/>
  <c r="J69" i="1"/>
  <c r="L39" i="1"/>
  <c r="J39" i="1"/>
  <c r="J29" i="1"/>
  <c r="L29" i="1"/>
  <c r="D73" i="1"/>
  <c r="H73" i="1" s="1"/>
  <c r="D59" i="1"/>
  <c r="H59" i="1" s="1"/>
  <c r="D52" i="1"/>
  <c r="H52" i="1" s="1"/>
  <c r="D24" i="1"/>
  <c r="H24" i="1" s="1"/>
  <c r="F24" i="1" l="1"/>
  <c r="F59" i="1"/>
  <c r="F73" i="1"/>
  <c r="F52" i="1"/>
  <c r="L59" i="1"/>
  <c r="J59" i="1"/>
  <c r="L73" i="1"/>
  <c r="J73" i="1"/>
  <c r="J24" i="1"/>
  <c r="L24" i="1"/>
  <c r="J52" i="1"/>
  <c r="L52" i="1"/>
  <c r="D16" i="1"/>
  <c r="H16" i="1" s="1"/>
  <c r="D15" i="1"/>
  <c r="D41" i="1"/>
  <c r="H41" i="1" s="1"/>
  <c r="D18" i="1"/>
  <c r="H18" i="1" s="1"/>
  <c r="D37" i="1"/>
  <c r="H37" i="1" s="1"/>
  <c r="D44" i="1"/>
  <c r="H44" i="1" s="1"/>
  <c r="D67" i="1"/>
  <c r="H67" i="1" s="1"/>
  <c r="D17" i="1"/>
  <c r="H17" i="1" s="1"/>
  <c r="D19" i="1"/>
  <c r="H19" i="1" s="1"/>
  <c r="D26" i="1"/>
  <c r="H26" i="1" s="1"/>
  <c r="D53" i="1"/>
  <c r="H53" i="1" s="1"/>
  <c r="D57" i="1"/>
  <c r="H57" i="1" s="1"/>
  <c r="F18" i="1" l="1"/>
  <c r="F41" i="1"/>
  <c r="F57" i="1"/>
  <c r="F16" i="1"/>
  <c r="F26" i="1"/>
  <c r="F19" i="1"/>
  <c r="H15" i="1"/>
  <c r="F15" i="1"/>
  <c r="F53" i="1"/>
  <c r="F17" i="1"/>
  <c r="F67" i="1"/>
  <c r="F44" i="1"/>
  <c r="F37" i="1"/>
  <c r="L15" i="1"/>
  <c r="J15" i="1"/>
  <c r="J53" i="1"/>
  <c r="L53" i="1"/>
  <c r="L26" i="1"/>
  <c r="J26" i="1"/>
  <c r="L19" i="1"/>
  <c r="J19" i="1"/>
  <c r="L17" i="1"/>
  <c r="J17" i="1"/>
  <c r="L67" i="1"/>
  <c r="J67" i="1"/>
  <c r="L44" i="1"/>
  <c r="J44" i="1"/>
  <c r="L37" i="1"/>
  <c r="J37" i="1"/>
  <c r="J18" i="1"/>
  <c r="L18" i="1"/>
  <c r="L57" i="1"/>
  <c r="J57" i="1"/>
  <c r="L16" i="1"/>
  <c r="J16" i="1"/>
  <c r="L41" i="1"/>
  <c r="J41" i="1"/>
  <c r="D84" i="1"/>
  <c r="J84" i="1" l="1"/>
  <c r="L84" i="1"/>
  <c r="F84" i="1"/>
  <c r="H84" i="1"/>
</calcChain>
</file>

<file path=xl/sharedStrings.xml><?xml version="1.0" encoding="utf-8"?>
<sst xmlns="http://schemas.openxmlformats.org/spreadsheetml/2006/main" count="174" uniqueCount="125">
  <si>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</si>
  <si>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</si>
  <si>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</si>
  <si>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</si>
  <si>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</si>
  <si>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</si>
  <si>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</si>
  <si>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</si>
  <si>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</si>
  <si>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</si>
  <si>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</si>
  <si>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</si>
  <si>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Codice a barre</t>
  </si>
  <si>
    <t>Modello</t>
  </si>
  <si>
    <t>Descrizione</t>
  </si>
  <si>
    <t>Qty</t>
  </si>
  <si>
    <t>RRP £</t>
  </si>
  <si>
    <t>RRP TOT £</t>
  </si>
  <si>
    <t>RRP €</t>
  </si>
  <si>
    <t>RRP TOT €</t>
  </si>
  <si>
    <t>COST €</t>
  </si>
  <si>
    <t>COST TOT €</t>
  </si>
  <si>
    <t>COST £</t>
  </si>
  <si>
    <t>COST TOT £</t>
  </si>
  <si>
    <t>5045490438907</t>
  </si>
  <si>
    <t>BURBERRY</t>
  </si>
  <si>
    <t xml:space="preserve">BURB MR EDT 100ML </t>
  </si>
  <si>
    <t>3616301681649</t>
  </si>
  <si>
    <t xml:space="preserve">BURBERRY MR BURBERRY EDP 100ML </t>
  </si>
  <si>
    <t>3614229840131</t>
  </si>
  <si>
    <t xml:space="preserve">BURB MR BURBERRY EDT 100ML </t>
  </si>
  <si>
    <t>3607347374312</t>
  </si>
  <si>
    <t>CHLOE</t>
  </si>
  <si>
    <t xml:space="preserve">CHLOE ROSES EDT 75 ML </t>
  </si>
  <si>
    <t>DOLCE &amp; GABBANA</t>
  </si>
  <si>
    <t xml:space="preserve">DG POUR HOMME EDT 125ML </t>
  </si>
  <si>
    <t xml:space="preserve">D&amp;G LIGHT BLUE PH EDT 125ML </t>
  </si>
  <si>
    <t>DG DOLCE EDP 75ML T</t>
  </si>
  <si>
    <t>DG LIGHT BLUE PH EDT 125ML T</t>
  </si>
  <si>
    <t>DSQUARED2</t>
  </si>
  <si>
    <t>DSQU RED WOOD W EDT 100ML T</t>
  </si>
  <si>
    <t>DSQ2 ICON H EDP 100ML T</t>
  </si>
  <si>
    <t>DSQ2 ICON W EDP 100ML T</t>
  </si>
  <si>
    <t>GIVENCHY</t>
  </si>
  <si>
    <t>GIV PIGRECO EDT 100ML T</t>
  </si>
  <si>
    <t>GIV GENT EDT 100ML T</t>
  </si>
  <si>
    <t>GIV GENT EDT INTENSE 100ML T</t>
  </si>
  <si>
    <t>3274872487680</t>
  </si>
  <si>
    <t>GIV GENT EDT ORIGINALE 100ML T</t>
  </si>
  <si>
    <t>GIV ANGE OU DEMON EDP 100ML T</t>
  </si>
  <si>
    <t>GIV A.OU DEMON LE SECRET EDP 100ML T</t>
  </si>
  <si>
    <t>GIV GENT BOISEE EDP 100ML T</t>
  </si>
  <si>
    <t>HERMES</t>
  </si>
  <si>
    <t>HERM TWILLY TUTTI EDP 85ML T</t>
  </si>
  <si>
    <t>HERM H24 EDT 100ML T</t>
  </si>
  <si>
    <t>HUGO BOSS</t>
  </si>
  <si>
    <t>H.BOSS BOTTLED EDT 100ML T</t>
  </si>
  <si>
    <t>H.BOSS MA VIE EDP 75ML T</t>
  </si>
  <si>
    <t>3414206004910</t>
  </si>
  <si>
    <t>JOOP</t>
  </si>
  <si>
    <t>JOOP HOMME EDT 100ML T</t>
  </si>
  <si>
    <t xml:space="preserve">JOOP LE BAIN EDP 75ML </t>
  </si>
  <si>
    <t>3274872423404</t>
  </si>
  <si>
    <t>KENZO</t>
  </si>
  <si>
    <t>KEN HOMME EDP 110ML T</t>
  </si>
  <si>
    <t xml:space="preserve">KENZO FLOWER EDT 50ML VAPO </t>
  </si>
  <si>
    <t>3386460165983</t>
  </si>
  <si>
    <t>LACOSTE</t>
  </si>
  <si>
    <t>LAC ORIGINAL PARFUM 100ML T</t>
  </si>
  <si>
    <t>LACOSTE POUR FEMME EDP 90ML T</t>
  </si>
  <si>
    <t>8011530000509</t>
  </si>
  <si>
    <t>LAURA BIAGIOTTI</t>
  </si>
  <si>
    <t>LB ROMA W EDT 100ML T</t>
  </si>
  <si>
    <t>8011530000240</t>
  </si>
  <si>
    <t>LB ROMA UOMO EDT 125ML T</t>
  </si>
  <si>
    <t>MICHAEL KORS</t>
  </si>
  <si>
    <t>M.KORS SEXY AMBER EDP 100ML T</t>
  </si>
  <si>
    <t>M.KORS WONDERLUST EDP 100ML T</t>
  </si>
  <si>
    <t>KORS SEXY AMBER EDP 100ML T</t>
  </si>
  <si>
    <t>M.KORS GORGEOUS EDP 100ML T</t>
  </si>
  <si>
    <t>M.KORS POUR FEMME EDP 100ML T</t>
  </si>
  <si>
    <t>M.KORS POUR HOMME EDP 100ML T</t>
  </si>
  <si>
    <t>MONTBLANC</t>
  </si>
  <si>
    <t>MBLA LEGEND EDP 100ML T</t>
  </si>
  <si>
    <t>MONT LEG RED EDP 100ML T</t>
  </si>
  <si>
    <t>MBLA SIGNATURE EDP 90ML T</t>
  </si>
  <si>
    <t>MOSCHINO</t>
  </si>
  <si>
    <t>MOSC CHEAP AND CHIC EDT 100ML T</t>
  </si>
  <si>
    <t>MOSC TOY 2 PEARL EDP 100ML T</t>
  </si>
  <si>
    <t>PHILIPP PLEIN</t>
  </si>
  <si>
    <t>P.PLEIN NO LIMITS S.FRESH EDT 90ML T</t>
  </si>
  <si>
    <t>P.PLEIN NO LIMITS EDP 90ML T</t>
  </si>
  <si>
    <t>S FERRAGAMO</t>
  </si>
  <si>
    <t>S.FERR RED LEATHER EDT 100ML T</t>
  </si>
  <si>
    <t>S.FERR FIAMMA EDP 100ML T</t>
  </si>
  <si>
    <t>SABRINA CARPENTER</t>
  </si>
  <si>
    <t>S.CARP ME ESPRESSO EDP 75ML T</t>
  </si>
  <si>
    <t>S.CARP S.TOOTH C.DREAM EDP 75ML T</t>
  </si>
  <si>
    <t>S.CARP SWEET TOOTH EDP 75ML T</t>
  </si>
  <si>
    <t>S.CARP CHERRY BABY EDP 75ML T</t>
  </si>
  <si>
    <t>TRUSSARDI</t>
  </si>
  <si>
    <t>TRUSS RUBY RED EDP 90ML T</t>
  </si>
  <si>
    <t>TRUSS PURE JASMINE EDP 90ML T</t>
  </si>
  <si>
    <t>8011530847005</t>
  </si>
  <si>
    <t>TRUSS DELICATE ROSE W EDT 100ML T</t>
  </si>
  <si>
    <t>VALENTINO</t>
  </si>
  <si>
    <t>VAL B.IN ROMA W BODY SHIMMER 125ML T</t>
  </si>
  <si>
    <t>VERSACE</t>
  </si>
  <si>
    <t>VERS BRIGHT CRYSTAL ABS EDP 90ML T</t>
  </si>
  <si>
    <t xml:space="preserve">VERSACE BRIGHT CRYSTAL (L) EDT 90ML </t>
  </si>
  <si>
    <t>VERS MAN EAU FRAICHE EDT 100ML T</t>
  </si>
  <si>
    <t>VERS POUR HOMME 100ML T</t>
  </si>
  <si>
    <t>VERS DYLAN BLUE H EDT 100ML T</t>
  </si>
  <si>
    <t>VERS YELLOW DIAMOND EDT 90ML T</t>
  </si>
  <si>
    <t>VERS EROS FEMME EDP 100ML T</t>
  </si>
  <si>
    <t>VERS VERSENSE EDT 100ML T</t>
  </si>
  <si>
    <t>VERS EROS EDT 100ML T</t>
  </si>
  <si>
    <t>VERS YELLOW DIAMOND INT EDP 90ML T</t>
  </si>
  <si>
    <t>VERS CRYSTAL NOIR EDT 90ML T</t>
  </si>
  <si>
    <t>VERS EROS FEMME EDT 100ML T</t>
  </si>
  <si>
    <t>VERS BRIGHT CRYSTAL EDT 90ML T</t>
  </si>
  <si>
    <t>VERS DYLAN TURQUOISE W EDT 100ML T</t>
  </si>
  <si>
    <t>3423474896264</t>
  </si>
  <si>
    <t>ZADIG &amp; VOLTAIRE</t>
  </si>
  <si>
    <t>Z&amp;V THIS IS HIM EDT 100ML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</si>
</sst>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" fontId="3" fillId="0" borderId="1" xfId="0" quotePrefix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topLeftCell="C1" zoomScale="110" zoomScaleNormal="110" workbookViewId="0">
      <pane ySplit="14" topLeftCell="A17" activePane="bottomLeft" state="frozen"/>
      <selection pane="bottomLeft" activeCell="I30" sqref="I30"/>
    </sheetView>
  </sheetViews>
  <sheetFormatPr defaultColWidth="9.1328125" defaultRowHeight="15.75" x14ac:dyDescent="0.45"/>
  <cols>
    <col min="1" max="1" width="31.59765625" style="2" customWidth="1"/>
    <col min="2" max="2" width="19.1328125" style="1" bestFit="1" customWidth="1"/>
    <col min="3" max="3" width="39.86328125" style="1" bestFit="1" customWidth="1"/>
    <col min="4" max="4" width="5.265625" style="1" bestFit="1" customWidth="1"/>
    <col min="5" max="6" width="17.3984375" style="13" customWidth="1"/>
    <col min="7" max="10" width="17.3984375" style="3" customWidth="1"/>
    <col min="11" max="12" width="17.3984375" style="13" customWidth="1"/>
    <col min="13" max="16384" width="9.1328125" style="1"/>
  </cols>
  <sheetData>
    <row r="1" spans="1:12" x14ac:dyDescent="0.45">
      <c r="A1" s="7" t="s">
        <v>0</v>
      </c>
    </row>
    <row r="2" spans="1:12" x14ac:dyDescent="0.45">
      <c r="A2" s="12" t="s">
        <v>1</v>
      </c>
    </row>
    <row r="3" spans="1:12" x14ac:dyDescent="0.45">
      <c r="A3" s="12" t="s">
        <v>2</v>
      </c>
    </row>
    <row r="4" spans="1:12" x14ac:dyDescent="0.45">
      <c r="A4" s="12" t="s">
        <v>3</v>
      </c>
    </row>
    <row r="5" spans="1:12" x14ac:dyDescent="0.45">
      <c r="A5" s="12" t="s">
        <v>4</v>
      </c>
    </row>
    <row r="6" spans="1:12" x14ac:dyDescent="0.45">
      <c r="A6" s="12" t="s">
        <v>5</v>
      </c>
    </row>
    <row r="7" spans="1:12" x14ac:dyDescent="0.45">
      <c r="A7" s="12" t="s">
        <v>6</v>
      </c>
    </row>
    <row r="8" spans="1:12" x14ac:dyDescent="0.45">
      <c r="A8" s="12" t="s">
        <v>7</v>
      </c>
    </row>
    <row r="9" spans="1:12" x14ac:dyDescent="0.45">
      <c r="A9" s="12" t="s">
        <v>8</v>
      </c>
    </row>
    <row r="10" spans="1:12" x14ac:dyDescent="0.45">
      <c r="A10" s="12" t="s">
        <v>9</v>
      </c>
    </row>
    <row r="11" spans="1:12" x14ac:dyDescent="0.45">
      <c r="A11" s="12" t="s">
        <v>10</v>
      </c>
    </row>
    <row r="12" spans="1:12" x14ac:dyDescent="0.45">
      <c r="A12" s="12" t="s">
        <v>11</v>
      </c>
    </row>
    <row r="14" spans="1:12" x14ac:dyDescent="0.45">
      <c r="A14" s="8" t="s">
        <v>12</v>
      </c>
      <c r="B14" s="9" t="s">
        <v>13</v>
      </c>
      <c r="C14" s="9" t="s">
        <v>14</v>
      </c>
      <c r="D14" s="9" t="s">
        <v>15</v>
      </c>
      <c r="E14" s="14" t="s">
        <v>16</v>
      </c>
      <c r="F14" s="14" t="s">
        <v>17</v>
      </c>
      <c r="G14" s="10" t="s">
        <v>18</v>
      </c>
      <c r="H14" s="10" t="s">
        <v>19</v>
      </c>
      <c r="I14" s="10" t="s">
        <v>20</v>
      </c>
      <c r="J14" s="10" t="s">
        <v>21</v>
      </c>
      <c r="K14" s="14" t="s">
        <v>22</v>
      </c>
      <c r="L14" s="14" t="s">
        <v>23</v>
      </c>
    </row>
    <row r="15" spans="1:12" s="11" customFormat="1" x14ac:dyDescent="0.45">
      <c r="A15" s="6" t="s">
        <v>24</v>
      </c>
      <c r="B15" s="4" t="s">
        <v>25</v>
      </c>
      <c r="C15" s="4" t="s">
        <v>26</v>
      </c>
      <c r="D15" s="4">
        <f>31</f>
        <v>31</v>
      </c>
      <c r="E15" s="15">
        <v>99</v>
      </c>
      <c r="F15" s="15">
        <f t="shared" ref="F15:F46" si="0">SUM(E15*D15)</f>
        <v>3069</v>
      </c>
      <c r="G15" s="5">
        <v>114</v>
      </c>
      <c r="H15" s="5">
        <f t="shared" ref="H15:H46" si="1">SUM(G15*D15)</f>
        <v>3534</v>
      </c>
      <c r="I15" s="5">
        <v>28.6</v>
      </c>
      <c r="J15" s="5">
        <f t="shared" ref="J15:J46" si="2">SUM(I15*D15)</f>
        <v>886.6</v>
      </c>
      <c r="K15" s="15">
        <f>SUM(I15/1.13)</f>
        <v>25.309734513274339</v>
      </c>
      <c r="L15" s="15">
        <f t="shared" ref="L15:L46" si="3">SUM(K15*D15)</f>
        <v>784.60176991150456</v>
      </c>
    </row>
    <row r="16" spans="1:12" s="11" customFormat="1" x14ac:dyDescent="0.45">
      <c r="A16" s="6" t="s">
        <v>27</v>
      </c>
      <c r="B16" s="4" t="s">
        <v>25</v>
      </c>
      <c r="C16" s="4" t="s">
        <v>28</v>
      </c>
      <c r="D16" s="4">
        <f>70</f>
        <v>70</v>
      </c>
      <c r="E16" s="15">
        <v>118</v>
      </c>
      <c r="F16" s="15">
        <f t="shared" si="0"/>
        <v>8260</v>
      </c>
      <c r="G16" s="5">
        <v>135.5</v>
      </c>
      <c r="H16" s="5">
        <f t="shared" si="1"/>
        <v>9485</v>
      </c>
      <c r="I16" s="5">
        <v>36.4</v>
      </c>
      <c r="J16" s="5">
        <f t="shared" si="2"/>
        <v>2548</v>
      </c>
      <c r="K16" s="15">
        <f t="shared" ref="K16:K79" si="4">SUM(I16/1.13)</f>
        <v>32.212389380530972</v>
      </c>
      <c r="L16" s="15">
        <f t="shared" si="3"/>
        <v>2254.8672566371679</v>
      </c>
    </row>
    <row r="17" spans="1:12" s="11" customFormat="1" x14ac:dyDescent="0.45">
      <c r="A17" s="6" t="s">
        <v>29</v>
      </c>
      <c r="B17" s="4" t="s">
        <v>25</v>
      </c>
      <c r="C17" s="4" t="s">
        <v>30</v>
      </c>
      <c r="D17" s="4">
        <f>120</f>
        <v>120</v>
      </c>
      <c r="E17" s="15">
        <v>99</v>
      </c>
      <c r="F17" s="15">
        <f t="shared" si="0"/>
        <v>11880</v>
      </c>
      <c r="G17" s="5">
        <v>114</v>
      </c>
      <c r="H17" s="5">
        <f t="shared" si="1"/>
        <v>13680</v>
      </c>
      <c r="I17" s="5">
        <v>28.6</v>
      </c>
      <c r="J17" s="5">
        <f t="shared" si="2"/>
        <v>3432</v>
      </c>
      <c r="K17" s="15">
        <f t="shared" si="4"/>
        <v>25.309734513274339</v>
      </c>
      <c r="L17" s="15">
        <f t="shared" si="3"/>
        <v>3037.1681415929206</v>
      </c>
    </row>
    <row r="18" spans="1:12" s="11" customFormat="1" x14ac:dyDescent="0.45">
      <c r="A18" s="6" t="s">
        <v>31</v>
      </c>
      <c r="B18" s="4" t="s">
        <v>32</v>
      </c>
      <c r="C18" s="4" t="s">
        <v>33</v>
      </c>
      <c r="D18" s="4">
        <f>38</f>
        <v>38</v>
      </c>
      <c r="E18" s="15">
        <v>109.99</v>
      </c>
      <c r="F18" s="15">
        <f t="shared" si="0"/>
        <v>4179.62</v>
      </c>
      <c r="G18" s="5">
        <v>126.5</v>
      </c>
      <c r="H18" s="5">
        <f t="shared" si="1"/>
        <v>4807</v>
      </c>
      <c r="I18" s="5">
        <v>39</v>
      </c>
      <c r="J18" s="5">
        <f t="shared" si="2"/>
        <v>1482</v>
      </c>
      <c r="K18" s="15">
        <f t="shared" si="4"/>
        <v>34.513274336283189</v>
      </c>
      <c r="L18" s="15">
        <f t="shared" si="3"/>
        <v>1311.5044247787612</v>
      </c>
    </row>
    <row r="19" spans="1:12" s="11" customFormat="1" x14ac:dyDescent="0.45">
      <c r="A19" s="6">
        <v>3423473026785</v>
      </c>
      <c r="B19" s="4" t="s">
        <v>34</v>
      </c>
      <c r="C19" s="4" t="s">
        <v>35</v>
      </c>
      <c r="D19" s="4">
        <f>69</f>
        <v>69</v>
      </c>
      <c r="E19" s="15">
        <v>104</v>
      </c>
      <c r="F19" s="15">
        <f t="shared" si="0"/>
        <v>7176</v>
      </c>
      <c r="G19" s="5">
        <v>119.5</v>
      </c>
      <c r="H19" s="5">
        <f t="shared" si="1"/>
        <v>8245.5</v>
      </c>
      <c r="I19" s="5">
        <v>36.4</v>
      </c>
      <c r="J19" s="5">
        <f t="shared" si="2"/>
        <v>2511.6</v>
      </c>
      <c r="K19" s="15">
        <f t="shared" si="4"/>
        <v>32.212389380530972</v>
      </c>
      <c r="L19" s="15">
        <f t="shared" si="3"/>
        <v>2222.6548672566369</v>
      </c>
    </row>
    <row r="20" spans="1:12" s="11" customFormat="1" x14ac:dyDescent="0.45">
      <c r="A20" s="6">
        <v>3423473026747</v>
      </c>
      <c r="B20" s="4" t="s">
        <v>34</v>
      </c>
      <c r="C20" s="4" t="s">
        <v>36</v>
      </c>
      <c r="D20" s="4">
        <v>72</v>
      </c>
      <c r="E20" s="15">
        <v>100</v>
      </c>
      <c r="F20" s="15">
        <f t="shared" si="0"/>
        <v>7200</v>
      </c>
      <c r="G20" s="5">
        <v>115</v>
      </c>
      <c r="H20" s="5">
        <f t="shared" si="1"/>
        <v>8280</v>
      </c>
      <c r="I20" s="5">
        <v>36.4</v>
      </c>
      <c r="J20" s="5">
        <f t="shared" si="2"/>
        <v>2620.7999999999997</v>
      </c>
      <c r="K20" s="15">
        <f t="shared" si="4"/>
        <v>32.212389380530972</v>
      </c>
      <c r="L20" s="15">
        <f t="shared" si="3"/>
        <v>2319.2920353982299</v>
      </c>
    </row>
    <row r="21" spans="1:12" s="11" customFormat="1" x14ac:dyDescent="0.45">
      <c r="A21" s="6">
        <v>3423473026679</v>
      </c>
      <c r="B21" s="4" t="s">
        <v>34</v>
      </c>
      <c r="C21" s="4" t="s">
        <v>37</v>
      </c>
      <c r="D21" s="4">
        <v>500</v>
      </c>
      <c r="E21" s="15">
        <v>100</v>
      </c>
      <c r="F21" s="15">
        <f t="shared" si="0"/>
        <v>50000</v>
      </c>
      <c r="G21" s="5">
        <v>115</v>
      </c>
      <c r="H21" s="5">
        <f t="shared" si="1"/>
        <v>57500</v>
      </c>
      <c r="I21" s="5">
        <v>36.4</v>
      </c>
      <c r="J21" s="5">
        <f t="shared" si="2"/>
        <v>18200</v>
      </c>
      <c r="K21" s="15">
        <f t="shared" si="4"/>
        <v>32.212389380530972</v>
      </c>
      <c r="L21" s="15">
        <f t="shared" si="3"/>
        <v>16106.194690265485</v>
      </c>
    </row>
    <row r="22" spans="1:12" s="11" customFormat="1" x14ac:dyDescent="0.45">
      <c r="A22" s="6">
        <v>3423473026747</v>
      </c>
      <c r="B22" s="4" t="s">
        <v>34</v>
      </c>
      <c r="C22" s="4" t="s">
        <v>38</v>
      </c>
      <c r="D22" s="4">
        <v>500</v>
      </c>
      <c r="E22" s="15">
        <v>100</v>
      </c>
      <c r="F22" s="15">
        <f t="shared" si="0"/>
        <v>50000</v>
      </c>
      <c r="G22" s="5">
        <v>115</v>
      </c>
      <c r="H22" s="5">
        <f t="shared" si="1"/>
        <v>57500</v>
      </c>
      <c r="I22" s="5">
        <v>36.4</v>
      </c>
      <c r="J22" s="5">
        <f t="shared" si="2"/>
        <v>18200</v>
      </c>
      <c r="K22" s="15">
        <f t="shared" si="4"/>
        <v>32.212389380530972</v>
      </c>
      <c r="L22" s="15">
        <f t="shared" si="3"/>
        <v>16106.194690265485</v>
      </c>
    </row>
    <row r="23" spans="1:12" s="11" customFormat="1" x14ac:dyDescent="0.45">
      <c r="A23" s="6">
        <v>8011003852796</v>
      </c>
      <c r="B23" s="4" t="s">
        <v>39</v>
      </c>
      <c r="C23" s="4" t="s">
        <v>40</v>
      </c>
      <c r="D23" s="4">
        <v>28</v>
      </c>
      <c r="E23" s="15">
        <v>77</v>
      </c>
      <c r="F23" s="15">
        <f t="shared" si="0"/>
        <v>2156</v>
      </c>
      <c r="G23" s="5">
        <v>88.5</v>
      </c>
      <c r="H23" s="5">
        <f t="shared" si="1"/>
        <v>2478</v>
      </c>
      <c r="I23" s="5">
        <v>28.6</v>
      </c>
      <c r="J23" s="5">
        <f t="shared" si="2"/>
        <v>800.80000000000007</v>
      </c>
      <c r="K23" s="15">
        <f t="shared" si="4"/>
        <v>25.309734513274339</v>
      </c>
      <c r="L23" s="15">
        <f t="shared" si="3"/>
        <v>708.67256637168146</v>
      </c>
    </row>
    <row r="24" spans="1:12" s="11" customFormat="1" x14ac:dyDescent="0.45">
      <c r="A24" s="6">
        <v>8011003895717</v>
      </c>
      <c r="B24" s="4" t="s">
        <v>39</v>
      </c>
      <c r="C24" s="4" t="s">
        <v>41</v>
      </c>
      <c r="D24" s="4">
        <f>50</f>
        <v>50</v>
      </c>
      <c r="E24" s="15">
        <v>82</v>
      </c>
      <c r="F24" s="15">
        <f t="shared" si="0"/>
        <v>4100</v>
      </c>
      <c r="G24" s="5">
        <v>94.5</v>
      </c>
      <c r="H24" s="5">
        <f t="shared" si="1"/>
        <v>4725</v>
      </c>
      <c r="I24" s="5">
        <v>32.5</v>
      </c>
      <c r="J24" s="5">
        <f t="shared" si="2"/>
        <v>1625</v>
      </c>
      <c r="K24" s="15">
        <f t="shared" si="4"/>
        <v>28.761061946902657</v>
      </c>
      <c r="L24" s="15">
        <f t="shared" si="3"/>
        <v>1438.0530973451328</v>
      </c>
    </row>
    <row r="25" spans="1:12" s="11" customFormat="1" x14ac:dyDescent="0.45">
      <c r="A25" s="6">
        <v>8011003895670</v>
      </c>
      <c r="B25" s="4" t="s">
        <v>39</v>
      </c>
      <c r="C25" s="4" t="s">
        <v>42</v>
      </c>
      <c r="D25" s="4">
        <v>60</v>
      </c>
      <c r="E25" s="15">
        <v>82</v>
      </c>
      <c r="F25" s="15">
        <f t="shared" si="0"/>
        <v>4920</v>
      </c>
      <c r="G25" s="5">
        <v>94.5</v>
      </c>
      <c r="H25" s="5">
        <f t="shared" si="1"/>
        <v>5670</v>
      </c>
      <c r="I25" s="5">
        <v>27.3</v>
      </c>
      <c r="J25" s="5">
        <f t="shared" si="2"/>
        <v>1638</v>
      </c>
      <c r="K25" s="15">
        <f t="shared" si="4"/>
        <v>24.159292035398234</v>
      </c>
      <c r="L25" s="15">
        <f t="shared" si="3"/>
        <v>1449.5575221238942</v>
      </c>
    </row>
    <row r="26" spans="1:12" s="11" customFormat="1" x14ac:dyDescent="0.45">
      <c r="A26" s="6">
        <v>3274872395572</v>
      </c>
      <c r="B26" s="4" t="s">
        <v>43</v>
      </c>
      <c r="C26" s="4" t="s">
        <v>44</v>
      </c>
      <c r="D26" s="4">
        <f>113</f>
        <v>113</v>
      </c>
      <c r="E26" s="15">
        <v>65.5</v>
      </c>
      <c r="F26" s="15">
        <f t="shared" si="0"/>
        <v>7401.5</v>
      </c>
      <c r="G26" s="5">
        <v>75.5</v>
      </c>
      <c r="H26" s="5">
        <f t="shared" si="1"/>
        <v>8531.5</v>
      </c>
      <c r="I26" s="5">
        <v>32.5</v>
      </c>
      <c r="J26" s="5">
        <f t="shared" si="2"/>
        <v>3672.5</v>
      </c>
      <c r="K26" s="15">
        <f t="shared" si="4"/>
        <v>28.761061946902657</v>
      </c>
      <c r="L26" s="15">
        <f t="shared" si="3"/>
        <v>3250.0000000000005</v>
      </c>
    </row>
    <row r="27" spans="1:12" s="11" customFormat="1" x14ac:dyDescent="0.45">
      <c r="A27" s="6">
        <v>3274872441071</v>
      </c>
      <c r="B27" s="4" t="s">
        <v>43</v>
      </c>
      <c r="C27" s="4" t="s">
        <v>45</v>
      </c>
      <c r="D27" s="4">
        <v>116</v>
      </c>
      <c r="E27" s="15">
        <v>91</v>
      </c>
      <c r="F27" s="15">
        <f t="shared" si="0"/>
        <v>10556</v>
      </c>
      <c r="G27" s="5">
        <v>104.5</v>
      </c>
      <c r="H27" s="5">
        <f t="shared" si="1"/>
        <v>12122</v>
      </c>
      <c r="I27" s="5">
        <v>27.3</v>
      </c>
      <c r="J27" s="5">
        <f t="shared" si="2"/>
        <v>3166.8</v>
      </c>
      <c r="K27" s="15">
        <f t="shared" si="4"/>
        <v>24.159292035398234</v>
      </c>
      <c r="L27" s="15">
        <f t="shared" si="3"/>
        <v>2802.4778761061953</v>
      </c>
    </row>
    <row r="28" spans="1:12" s="11" customFormat="1" x14ac:dyDescent="0.45">
      <c r="A28" s="6">
        <v>3274872423015</v>
      </c>
      <c r="B28" s="4" t="s">
        <v>43</v>
      </c>
      <c r="C28" s="4" t="s">
        <v>46</v>
      </c>
      <c r="D28" s="4">
        <v>226</v>
      </c>
      <c r="E28" s="15">
        <v>96</v>
      </c>
      <c r="F28" s="15">
        <f t="shared" si="0"/>
        <v>21696</v>
      </c>
      <c r="G28" s="5">
        <v>110.5</v>
      </c>
      <c r="H28" s="5">
        <f t="shared" si="1"/>
        <v>24973</v>
      </c>
      <c r="I28" s="5">
        <v>30.55</v>
      </c>
      <c r="J28" s="5">
        <f t="shared" si="2"/>
        <v>6904.3</v>
      </c>
      <c r="K28" s="15">
        <f t="shared" si="4"/>
        <v>27.0353982300885</v>
      </c>
      <c r="L28" s="15">
        <f t="shared" si="3"/>
        <v>6110.0000000000009</v>
      </c>
    </row>
    <row r="29" spans="1:12" s="11" customFormat="1" x14ac:dyDescent="0.45">
      <c r="A29" s="6" t="s">
        <v>47</v>
      </c>
      <c r="B29" s="4" t="s">
        <v>43</v>
      </c>
      <c r="C29" s="4" t="s">
        <v>48</v>
      </c>
      <c r="D29" s="4">
        <f>280</f>
        <v>280</v>
      </c>
      <c r="E29" s="15">
        <v>91</v>
      </c>
      <c r="F29" s="15">
        <f t="shared" si="0"/>
        <v>25480</v>
      </c>
      <c r="G29" s="5">
        <v>104.5</v>
      </c>
      <c r="H29" s="5">
        <f t="shared" si="1"/>
        <v>29260</v>
      </c>
      <c r="I29" s="5">
        <v>34.450000000000003</v>
      </c>
      <c r="J29" s="5">
        <f t="shared" si="2"/>
        <v>9646</v>
      </c>
      <c r="K29" s="15">
        <f t="shared" si="4"/>
        <v>30.486725663716818</v>
      </c>
      <c r="L29" s="15">
        <f t="shared" si="3"/>
        <v>8536.2831858407098</v>
      </c>
    </row>
    <row r="30" spans="1:12" s="11" customFormat="1" x14ac:dyDescent="0.45">
      <c r="A30" s="6">
        <v>3274872396166</v>
      </c>
      <c r="B30" s="4" t="s">
        <v>43</v>
      </c>
      <c r="C30" s="4" t="s">
        <v>49</v>
      </c>
      <c r="D30" s="4">
        <v>980</v>
      </c>
      <c r="E30" s="15">
        <v>139</v>
      </c>
      <c r="F30" s="15">
        <f t="shared" si="0"/>
        <v>136220</v>
      </c>
      <c r="G30" s="5">
        <v>160</v>
      </c>
      <c r="H30" s="5">
        <f t="shared" si="1"/>
        <v>156800</v>
      </c>
      <c r="I30" s="5">
        <v>37.050000000000004</v>
      </c>
      <c r="J30" s="5">
        <f t="shared" si="2"/>
        <v>36309.000000000007</v>
      </c>
      <c r="K30" s="15">
        <f t="shared" si="4"/>
        <v>32.787610619469035</v>
      </c>
      <c r="L30" s="15">
        <f t="shared" si="3"/>
        <v>32131.858407079653</v>
      </c>
    </row>
    <row r="31" spans="1:12" s="11" customFormat="1" x14ac:dyDescent="0.45">
      <c r="A31" s="6">
        <v>3274872482647</v>
      </c>
      <c r="B31" s="4" t="s">
        <v>43</v>
      </c>
      <c r="C31" s="4" t="s">
        <v>50</v>
      </c>
      <c r="D31" s="4">
        <v>1000</v>
      </c>
      <c r="E31" s="15">
        <v>131</v>
      </c>
      <c r="F31" s="15">
        <f t="shared" si="0"/>
        <v>131000</v>
      </c>
      <c r="G31" s="5">
        <v>150.5</v>
      </c>
      <c r="H31" s="5">
        <f t="shared" si="1"/>
        <v>150500</v>
      </c>
      <c r="I31" s="5">
        <v>37.050000000000004</v>
      </c>
      <c r="J31" s="5">
        <f t="shared" si="2"/>
        <v>37050.000000000007</v>
      </c>
      <c r="K31" s="15">
        <f t="shared" si="4"/>
        <v>32.787610619469035</v>
      </c>
      <c r="L31" s="15">
        <f t="shared" si="3"/>
        <v>32787.610619469036</v>
      </c>
    </row>
    <row r="32" spans="1:12" s="11" customFormat="1" x14ac:dyDescent="0.45">
      <c r="A32" s="6">
        <v>3274872441088</v>
      </c>
      <c r="B32" s="4" t="s">
        <v>43</v>
      </c>
      <c r="C32" s="4" t="s">
        <v>51</v>
      </c>
      <c r="D32" s="4">
        <v>957</v>
      </c>
      <c r="E32" s="15">
        <v>103</v>
      </c>
      <c r="F32" s="15">
        <f t="shared" si="0"/>
        <v>98571</v>
      </c>
      <c r="G32" s="5">
        <v>118.5</v>
      </c>
      <c r="H32" s="5">
        <f t="shared" si="1"/>
        <v>113404.5</v>
      </c>
      <c r="I32" s="5">
        <v>37.050000000000004</v>
      </c>
      <c r="J32" s="5">
        <f t="shared" si="2"/>
        <v>35456.850000000006</v>
      </c>
      <c r="K32" s="15">
        <f t="shared" si="4"/>
        <v>32.787610619469035</v>
      </c>
      <c r="L32" s="15">
        <f t="shared" si="3"/>
        <v>31377.743362831865</v>
      </c>
    </row>
    <row r="33" spans="1:12" s="11" customFormat="1" x14ac:dyDescent="0.45">
      <c r="A33" s="6">
        <v>3346130422518</v>
      </c>
      <c r="B33" s="4" t="s">
        <v>52</v>
      </c>
      <c r="C33" s="4" t="s">
        <v>53</v>
      </c>
      <c r="D33" s="4">
        <v>28</v>
      </c>
      <c r="E33" s="15">
        <v>136</v>
      </c>
      <c r="F33" s="15">
        <f t="shared" si="0"/>
        <v>3808</v>
      </c>
      <c r="G33" s="5">
        <v>156.5</v>
      </c>
      <c r="H33" s="5">
        <f t="shared" si="1"/>
        <v>4382</v>
      </c>
      <c r="I33" s="5">
        <v>39</v>
      </c>
      <c r="J33" s="5">
        <f t="shared" si="2"/>
        <v>1092</v>
      </c>
      <c r="K33" s="15">
        <f t="shared" si="4"/>
        <v>34.513274336283189</v>
      </c>
      <c r="L33" s="15">
        <f t="shared" si="3"/>
        <v>966.37168141592929</v>
      </c>
    </row>
    <row r="34" spans="1:12" s="11" customFormat="1" x14ac:dyDescent="0.45">
      <c r="A34" s="6">
        <v>3346133500084</v>
      </c>
      <c r="B34" s="4" t="s">
        <v>52</v>
      </c>
      <c r="C34" s="4" t="s">
        <v>54</v>
      </c>
      <c r="D34" s="4">
        <v>33</v>
      </c>
      <c r="E34" s="15">
        <v>108</v>
      </c>
      <c r="F34" s="15">
        <f t="shared" si="0"/>
        <v>3564</v>
      </c>
      <c r="G34" s="5">
        <v>124</v>
      </c>
      <c r="H34" s="5">
        <f t="shared" si="1"/>
        <v>4092</v>
      </c>
      <c r="I34" s="5">
        <v>39</v>
      </c>
      <c r="J34" s="5">
        <f t="shared" si="2"/>
        <v>1287</v>
      </c>
      <c r="K34" s="15">
        <f t="shared" si="4"/>
        <v>34.513274336283189</v>
      </c>
      <c r="L34" s="15">
        <f t="shared" si="3"/>
        <v>1138.9380530973453</v>
      </c>
    </row>
    <row r="35" spans="1:12" s="11" customFormat="1" x14ac:dyDescent="0.45">
      <c r="A35" s="6">
        <v>737052607054</v>
      </c>
      <c r="B35" s="4" t="s">
        <v>55</v>
      </c>
      <c r="C35" s="4" t="s">
        <v>56</v>
      </c>
      <c r="D35" s="4">
        <f>18</f>
        <v>18</v>
      </c>
      <c r="E35" s="15">
        <v>86</v>
      </c>
      <c r="F35" s="15">
        <f t="shared" si="0"/>
        <v>1548</v>
      </c>
      <c r="G35" s="5">
        <v>99</v>
      </c>
      <c r="H35" s="5">
        <f t="shared" si="1"/>
        <v>1782</v>
      </c>
      <c r="I35" s="5">
        <v>32.5</v>
      </c>
      <c r="J35" s="5">
        <f t="shared" si="2"/>
        <v>585</v>
      </c>
      <c r="K35" s="15">
        <f t="shared" si="4"/>
        <v>28.761061946902657</v>
      </c>
      <c r="L35" s="15">
        <f t="shared" si="3"/>
        <v>517.69911504424783</v>
      </c>
    </row>
    <row r="36" spans="1:12" s="11" customFormat="1" x14ac:dyDescent="0.45">
      <c r="A36" s="6">
        <v>737052802831</v>
      </c>
      <c r="B36" s="4" t="s">
        <v>55</v>
      </c>
      <c r="C36" s="4" t="s">
        <v>57</v>
      </c>
      <c r="D36" s="4">
        <v>100</v>
      </c>
      <c r="E36" s="15">
        <v>90</v>
      </c>
      <c r="F36" s="15">
        <f t="shared" si="0"/>
        <v>9000</v>
      </c>
      <c r="G36" s="5">
        <v>103.5</v>
      </c>
      <c r="H36" s="5">
        <f t="shared" si="1"/>
        <v>10350</v>
      </c>
      <c r="I36" s="5">
        <v>26</v>
      </c>
      <c r="J36" s="5">
        <f t="shared" si="2"/>
        <v>2600</v>
      </c>
      <c r="K36" s="15">
        <f t="shared" si="4"/>
        <v>23.008849557522126</v>
      </c>
      <c r="L36" s="15">
        <f t="shared" si="3"/>
        <v>2300.8849557522126</v>
      </c>
    </row>
    <row r="37" spans="1:12" s="11" customFormat="1" x14ac:dyDescent="0.45">
      <c r="A37" s="6" t="s">
        <v>58</v>
      </c>
      <c r="B37" s="4" t="s">
        <v>59</v>
      </c>
      <c r="C37" s="4" t="s">
        <v>60</v>
      </c>
      <c r="D37" s="4">
        <f>100</f>
        <v>100</v>
      </c>
      <c r="E37" s="15">
        <v>69</v>
      </c>
      <c r="F37" s="15">
        <f t="shared" si="0"/>
        <v>6900</v>
      </c>
      <c r="G37" s="5">
        <v>79.5</v>
      </c>
      <c r="H37" s="5">
        <f t="shared" si="1"/>
        <v>7950</v>
      </c>
      <c r="I37" s="5">
        <v>18.850000000000001</v>
      </c>
      <c r="J37" s="5">
        <f t="shared" si="2"/>
        <v>1885.0000000000002</v>
      </c>
      <c r="K37" s="15">
        <f t="shared" si="4"/>
        <v>16.681415929203542</v>
      </c>
      <c r="L37" s="15">
        <f t="shared" si="3"/>
        <v>1668.1415929203542</v>
      </c>
    </row>
    <row r="38" spans="1:12" s="11" customFormat="1" x14ac:dyDescent="0.45">
      <c r="A38" s="6">
        <v>3414206004897</v>
      </c>
      <c r="B38" s="4" t="s">
        <v>59</v>
      </c>
      <c r="C38" s="4" t="s">
        <v>61</v>
      </c>
      <c r="D38" s="4">
        <v>238</v>
      </c>
      <c r="E38" s="15">
        <v>47</v>
      </c>
      <c r="F38" s="15">
        <f t="shared" si="0"/>
        <v>11186</v>
      </c>
      <c r="G38" s="5">
        <v>54</v>
      </c>
      <c r="H38" s="5">
        <f t="shared" si="1"/>
        <v>12852</v>
      </c>
      <c r="I38" s="5">
        <v>8.4500000000000011</v>
      </c>
      <c r="J38" s="5">
        <f t="shared" si="2"/>
        <v>2011.1000000000004</v>
      </c>
      <c r="K38" s="15">
        <f t="shared" si="4"/>
        <v>7.4778761061946923</v>
      </c>
      <c r="L38" s="15">
        <f t="shared" si="3"/>
        <v>1779.7345132743367</v>
      </c>
    </row>
    <row r="39" spans="1:12" s="11" customFormat="1" x14ac:dyDescent="0.45">
      <c r="A39" s="6" t="s">
        <v>62</v>
      </c>
      <c r="B39" s="4" t="s">
        <v>63</v>
      </c>
      <c r="C39" s="4" t="s">
        <v>64</v>
      </c>
      <c r="D39" s="4">
        <f>10</f>
        <v>10</v>
      </c>
      <c r="E39" s="15">
        <v>92</v>
      </c>
      <c r="F39" s="15">
        <f t="shared" si="0"/>
        <v>920</v>
      </c>
      <c r="G39" s="5">
        <v>106</v>
      </c>
      <c r="H39" s="5">
        <f t="shared" si="1"/>
        <v>1060</v>
      </c>
      <c r="I39" s="5">
        <v>32.5</v>
      </c>
      <c r="J39" s="5">
        <f t="shared" si="2"/>
        <v>325</v>
      </c>
      <c r="K39" s="15">
        <f t="shared" si="4"/>
        <v>28.761061946902657</v>
      </c>
      <c r="L39" s="15">
        <f t="shared" si="3"/>
        <v>287.61061946902657</v>
      </c>
    </row>
    <row r="40" spans="1:12" s="11" customFormat="1" x14ac:dyDescent="0.45">
      <c r="A40" s="6">
        <v>3274872420366</v>
      </c>
      <c r="B40" s="4" t="s">
        <v>63</v>
      </c>
      <c r="C40" s="4" t="s">
        <v>65</v>
      </c>
      <c r="D40" s="4">
        <v>46</v>
      </c>
      <c r="E40" s="15">
        <v>56</v>
      </c>
      <c r="F40" s="15">
        <f t="shared" si="0"/>
        <v>2576</v>
      </c>
      <c r="G40" s="5">
        <v>64.5</v>
      </c>
      <c r="H40" s="5">
        <f t="shared" si="1"/>
        <v>2967</v>
      </c>
      <c r="I40" s="5">
        <v>15.600000000000001</v>
      </c>
      <c r="J40" s="5">
        <f t="shared" si="2"/>
        <v>717.6</v>
      </c>
      <c r="K40" s="15">
        <f t="shared" si="4"/>
        <v>13.805309734513276</v>
      </c>
      <c r="L40" s="15">
        <f t="shared" si="3"/>
        <v>635.04424778761074</v>
      </c>
    </row>
    <row r="41" spans="1:12" s="11" customFormat="1" x14ac:dyDescent="0.45">
      <c r="A41" s="6" t="s">
        <v>66</v>
      </c>
      <c r="B41" s="4" t="s">
        <v>67</v>
      </c>
      <c r="C41" s="4" t="s">
        <v>68</v>
      </c>
      <c r="D41" s="4">
        <f>28</f>
        <v>28</v>
      </c>
      <c r="E41" s="15">
        <v>89</v>
      </c>
      <c r="F41" s="15">
        <f t="shared" si="0"/>
        <v>2492</v>
      </c>
      <c r="G41" s="5">
        <v>102.5</v>
      </c>
      <c r="H41" s="5">
        <f t="shared" si="1"/>
        <v>2870</v>
      </c>
      <c r="I41" s="5">
        <v>36.4</v>
      </c>
      <c r="J41" s="5">
        <f t="shared" si="2"/>
        <v>1019.1999999999999</v>
      </c>
      <c r="K41" s="15">
        <f t="shared" si="4"/>
        <v>32.212389380530972</v>
      </c>
      <c r="L41" s="15">
        <f t="shared" si="3"/>
        <v>901.94690265486724</v>
      </c>
    </row>
    <row r="42" spans="1:12" s="11" customFormat="1" x14ac:dyDescent="0.45">
      <c r="A42" s="6">
        <v>3386460149389</v>
      </c>
      <c r="B42" s="4" t="s">
        <v>67</v>
      </c>
      <c r="C42" s="4" t="s">
        <v>69</v>
      </c>
      <c r="D42" s="4">
        <v>40</v>
      </c>
      <c r="E42" s="15">
        <v>74</v>
      </c>
      <c r="F42" s="15">
        <f t="shared" si="0"/>
        <v>2960</v>
      </c>
      <c r="G42" s="5">
        <v>85</v>
      </c>
      <c r="H42" s="5">
        <f t="shared" si="1"/>
        <v>3400</v>
      </c>
      <c r="I42" s="5">
        <v>29.25</v>
      </c>
      <c r="J42" s="5">
        <f t="shared" si="2"/>
        <v>1170</v>
      </c>
      <c r="K42" s="15">
        <f t="shared" si="4"/>
        <v>25.884955752212392</v>
      </c>
      <c r="L42" s="15">
        <f t="shared" si="3"/>
        <v>1035.3982300884957</v>
      </c>
    </row>
    <row r="43" spans="1:12" s="11" customFormat="1" x14ac:dyDescent="0.45">
      <c r="A43" s="6" t="s">
        <v>70</v>
      </c>
      <c r="B43" s="4" t="s">
        <v>71</v>
      </c>
      <c r="C43" s="4" t="s">
        <v>72</v>
      </c>
      <c r="D43" s="4">
        <v>220</v>
      </c>
      <c r="E43" s="15">
        <v>75</v>
      </c>
      <c r="F43" s="15">
        <f t="shared" si="0"/>
        <v>16500</v>
      </c>
      <c r="G43" s="5">
        <v>86.5</v>
      </c>
      <c r="H43" s="5">
        <f t="shared" si="1"/>
        <v>19030</v>
      </c>
      <c r="I43" s="5">
        <v>18.850000000000001</v>
      </c>
      <c r="J43" s="5">
        <f t="shared" si="2"/>
        <v>4147</v>
      </c>
      <c r="K43" s="15">
        <f t="shared" si="4"/>
        <v>16.681415929203542</v>
      </c>
      <c r="L43" s="15">
        <f t="shared" si="3"/>
        <v>3669.9115044247792</v>
      </c>
    </row>
    <row r="44" spans="1:12" s="11" customFormat="1" x14ac:dyDescent="0.45">
      <c r="A44" s="6" t="s">
        <v>73</v>
      </c>
      <c r="B44" s="4" t="s">
        <v>71</v>
      </c>
      <c r="C44" s="4" t="s">
        <v>74</v>
      </c>
      <c r="D44" s="4">
        <f>600</f>
        <v>600</v>
      </c>
      <c r="E44" s="15">
        <v>72</v>
      </c>
      <c r="F44" s="15">
        <f t="shared" si="0"/>
        <v>43200</v>
      </c>
      <c r="G44" s="5">
        <v>83</v>
      </c>
      <c r="H44" s="5">
        <f t="shared" si="1"/>
        <v>49800</v>
      </c>
      <c r="I44" s="5">
        <v>21.45</v>
      </c>
      <c r="J44" s="5">
        <f t="shared" si="2"/>
        <v>12870</v>
      </c>
      <c r="K44" s="15">
        <f t="shared" si="4"/>
        <v>18.982300884955752</v>
      </c>
      <c r="L44" s="15">
        <f t="shared" si="3"/>
        <v>11389.380530973451</v>
      </c>
    </row>
    <row r="45" spans="1:12" s="11" customFormat="1" x14ac:dyDescent="0.45">
      <c r="A45" s="6">
        <v>22548296462</v>
      </c>
      <c r="B45" s="4" t="s">
        <v>75</v>
      </c>
      <c r="C45" s="4" t="s">
        <v>76</v>
      </c>
      <c r="D45" s="4">
        <v>40</v>
      </c>
      <c r="E45" s="15">
        <v>95</v>
      </c>
      <c r="F45" s="15">
        <f t="shared" si="0"/>
        <v>3800</v>
      </c>
      <c r="G45" s="5">
        <v>109.5</v>
      </c>
      <c r="H45" s="5">
        <f t="shared" si="1"/>
        <v>4380</v>
      </c>
      <c r="I45" s="5">
        <v>28.6</v>
      </c>
      <c r="J45" s="5">
        <f t="shared" si="2"/>
        <v>1144</v>
      </c>
      <c r="K45" s="15">
        <f t="shared" si="4"/>
        <v>25.309734513274339</v>
      </c>
      <c r="L45" s="15">
        <f t="shared" si="3"/>
        <v>1012.3893805309735</v>
      </c>
    </row>
    <row r="46" spans="1:12" s="11" customFormat="1" x14ac:dyDescent="0.45">
      <c r="A46" s="6">
        <v>22548366509</v>
      </c>
      <c r="B46" s="4" t="s">
        <v>75</v>
      </c>
      <c r="C46" s="4" t="s">
        <v>77</v>
      </c>
      <c r="D46" s="4">
        <v>40</v>
      </c>
      <c r="E46" s="15">
        <v>95</v>
      </c>
      <c r="F46" s="15">
        <f t="shared" si="0"/>
        <v>3800</v>
      </c>
      <c r="G46" s="5">
        <v>109.5</v>
      </c>
      <c r="H46" s="5">
        <f t="shared" si="1"/>
        <v>4380</v>
      </c>
      <c r="I46" s="5">
        <v>28.6</v>
      </c>
      <c r="J46" s="5">
        <f t="shared" si="2"/>
        <v>1144</v>
      </c>
      <c r="K46" s="15">
        <f t="shared" si="4"/>
        <v>25.309734513274339</v>
      </c>
      <c r="L46" s="15">
        <f t="shared" si="3"/>
        <v>1012.3893805309735</v>
      </c>
    </row>
    <row r="47" spans="1:12" s="11" customFormat="1" x14ac:dyDescent="0.45">
      <c r="A47" s="6">
        <v>22548296462</v>
      </c>
      <c r="B47" s="4" t="s">
        <v>75</v>
      </c>
      <c r="C47" s="4" t="s">
        <v>78</v>
      </c>
      <c r="D47" s="4">
        <v>51</v>
      </c>
      <c r="E47" s="15">
        <v>95</v>
      </c>
      <c r="F47" s="15">
        <f t="shared" ref="F47:F78" si="5">SUM(E47*D47)</f>
        <v>4845</v>
      </c>
      <c r="G47" s="5">
        <v>109.5</v>
      </c>
      <c r="H47" s="5">
        <f t="shared" ref="H47:H78" si="6">SUM(G47*D47)</f>
        <v>5584.5</v>
      </c>
      <c r="I47" s="5">
        <v>28.6</v>
      </c>
      <c r="J47" s="5">
        <f t="shared" ref="J47:J78" si="7">SUM(I47*D47)</f>
        <v>1458.6000000000001</v>
      </c>
      <c r="K47" s="15">
        <f t="shared" si="4"/>
        <v>25.309734513274339</v>
      </c>
      <c r="L47" s="15">
        <f t="shared" ref="L47:L78" si="8">SUM(K47*D47)</f>
        <v>1290.7964601769913</v>
      </c>
    </row>
    <row r="48" spans="1:12" s="11" customFormat="1" x14ac:dyDescent="0.45">
      <c r="A48" s="6">
        <v>22548419960</v>
      </c>
      <c r="B48" s="4" t="s">
        <v>75</v>
      </c>
      <c r="C48" s="4" t="s">
        <v>79</v>
      </c>
      <c r="D48" s="4">
        <v>55</v>
      </c>
      <c r="E48" s="15">
        <v>85</v>
      </c>
      <c r="F48" s="15">
        <f t="shared" si="5"/>
        <v>4675</v>
      </c>
      <c r="G48" s="5">
        <v>98</v>
      </c>
      <c r="H48" s="5">
        <f t="shared" si="6"/>
        <v>5390</v>
      </c>
      <c r="I48" s="5">
        <v>28.6</v>
      </c>
      <c r="J48" s="5">
        <f t="shared" si="7"/>
        <v>1573</v>
      </c>
      <c r="K48" s="15">
        <f t="shared" si="4"/>
        <v>25.309734513274339</v>
      </c>
      <c r="L48" s="15">
        <f t="shared" si="8"/>
        <v>1392.0353982300887</v>
      </c>
    </row>
    <row r="49" spans="1:12" s="11" customFormat="1" x14ac:dyDescent="0.45">
      <c r="A49" s="6">
        <v>22548419960</v>
      </c>
      <c r="B49" s="4" t="s">
        <v>75</v>
      </c>
      <c r="C49" s="4" t="s">
        <v>79</v>
      </c>
      <c r="D49" s="4">
        <v>80</v>
      </c>
      <c r="E49" s="15">
        <v>85</v>
      </c>
      <c r="F49" s="15">
        <f t="shared" si="5"/>
        <v>6800</v>
      </c>
      <c r="G49" s="5">
        <v>98</v>
      </c>
      <c r="H49" s="5">
        <f t="shared" si="6"/>
        <v>7840</v>
      </c>
      <c r="I49" s="5">
        <v>28.6</v>
      </c>
      <c r="J49" s="5">
        <f t="shared" si="7"/>
        <v>2288</v>
      </c>
      <c r="K49" s="15">
        <f t="shared" si="4"/>
        <v>25.309734513274339</v>
      </c>
      <c r="L49" s="15">
        <f t="shared" si="8"/>
        <v>2024.7787610619471</v>
      </c>
    </row>
    <row r="50" spans="1:12" s="11" customFormat="1" x14ac:dyDescent="0.45">
      <c r="A50" s="6">
        <v>850049716369</v>
      </c>
      <c r="B50" s="4" t="s">
        <v>75</v>
      </c>
      <c r="C50" s="4" t="s">
        <v>80</v>
      </c>
      <c r="D50" s="4">
        <v>150</v>
      </c>
      <c r="E50" s="15">
        <v>108</v>
      </c>
      <c r="F50" s="15">
        <f t="shared" si="5"/>
        <v>16200</v>
      </c>
      <c r="G50" s="5">
        <v>124</v>
      </c>
      <c r="H50" s="5">
        <f t="shared" si="6"/>
        <v>18600</v>
      </c>
      <c r="I50" s="5">
        <v>39</v>
      </c>
      <c r="J50" s="5">
        <f t="shared" si="7"/>
        <v>5850</v>
      </c>
      <c r="K50" s="15">
        <f t="shared" si="4"/>
        <v>34.513274336283189</v>
      </c>
      <c r="L50" s="15">
        <f t="shared" si="8"/>
        <v>5176.9911504424781</v>
      </c>
    </row>
    <row r="51" spans="1:12" s="11" customFormat="1" x14ac:dyDescent="0.45">
      <c r="A51" s="6">
        <v>850049716239</v>
      </c>
      <c r="B51" s="4" t="s">
        <v>75</v>
      </c>
      <c r="C51" s="4" t="s">
        <v>81</v>
      </c>
      <c r="D51" s="4">
        <v>150</v>
      </c>
      <c r="E51" s="15">
        <v>103</v>
      </c>
      <c r="F51" s="15">
        <f t="shared" si="5"/>
        <v>15450</v>
      </c>
      <c r="G51" s="5">
        <v>118.5</v>
      </c>
      <c r="H51" s="5">
        <f t="shared" si="6"/>
        <v>17775</v>
      </c>
      <c r="I51" s="5">
        <v>36.4</v>
      </c>
      <c r="J51" s="5">
        <f t="shared" si="7"/>
        <v>5460</v>
      </c>
      <c r="K51" s="15">
        <f t="shared" si="4"/>
        <v>32.212389380530972</v>
      </c>
      <c r="L51" s="15">
        <f t="shared" si="8"/>
        <v>4831.858407079646</v>
      </c>
    </row>
    <row r="52" spans="1:12" s="11" customFormat="1" x14ac:dyDescent="0.45">
      <c r="A52" s="6">
        <v>3386460118149</v>
      </c>
      <c r="B52" s="4" t="s">
        <v>82</v>
      </c>
      <c r="C52" s="4" t="s">
        <v>83</v>
      </c>
      <c r="D52" s="4">
        <f>25</f>
        <v>25</v>
      </c>
      <c r="E52" s="15">
        <v>85</v>
      </c>
      <c r="F52" s="15">
        <f t="shared" si="5"/>
        <v>2125</v>
      </c>
      <c r="G52" s="5">
        <v>98</v>
      </c>
      <c r="H52" s="5">
        <f t="shared" si="6"/>
        <v>2450</v>
      </c>
      <c r="I52" s="5">
        <v>36.4</v>
      </c>
      <c r="J52" s="5">
        <f t="shared" si="7"/>
        <v>910</v>
      </c>
      <c r="K52" s="15">
        <f t="shared" si="4"/>
        <v>32.212389380530972</v>
      </c>
      <c r="L52" s="15">
        <f t="shared" si="8"/>
        <v>805.30973451327429</v>
      </c>
    </row>
    <row r="53" spans="1:12" s="11" customFormat="1" x14ac:dyDescent="0.45">
      <c r="A53" s="6">
        <v>3386460128001</v>
      </c>
      <c r="B53" s="4" t="s">
        <v>82</v>
      </c>
      <c r="C53" s="4" t="s">
        <v>84</v>
      </c>
      <c r="D53" s="4">
        <f>42</f>
        <v>42</v>
      </c>
      <c r="E53" s="15">
        <v>83</v>
      </c>
      <c r="F53" s="15">
        <f t="shared" si="5"/>
        <v>3486</v>
      </c>
      <c r="G53" s="5">
        <v>95.5</v>
      </c>
      <c r="H53" s="5">
        <f t="shared" si="6"/>
        <v>4011</v>
      </c>
      <c r="I53" s="5">
        <v>27.3</v>
      </c>
      <c r="J53" s="5">
        <f t="shared" si="7"/>
        <v>1146.6000000000001</v>
      </c>
      <c r="K53" s="15">
        <f t="shared" si="4"/>
        <v>24.159292035398234</v>
      </c>
      <c r="L53" s="15">
        <f t="shared" si="8"/>
        <v>1014.6902654867258</v>
      </c>
    </row>
    <row r="54" spans="1:12" s="11" customFormat="1" x14ac:dyDescent="0.45">
      <c r="A54" s="6">
        <v>3386460116688</v>
      </c>
      <c r="B54" s="4" t="s">
        <v>82</v>
      </c>
      <c r="C54" s="4" t="s">
        <v>85</v>
      </c>
      <c r="D54" s="4">
        <v>47</v>
      </c>
      <c r="E54" s="15">
        <v>82</v>
      </c>
      <c r="F54" s="15">
        <f t="shared" si="5"/>
        <v>3854</v>
      </c>
      <c r="G54" s="5">
        <v>94.5</v>
      </c>
      <c r="H54" s="5">
        <f t="shared" si="6"/>
        <v>4441.5</v>
      </c>
      <c r="I54" s="5">
        <v>36.4</v>
      </c>
      <c r="J54" s="5">
        <f t="shared" si="7"/>
        <v>1710.8</v>
      </c>
      <c r="K54" s="15">
        <f t="shared" si="4"/>
        <v>32.212389380530972</v>
      </c>
      <c r="L54" s="15">
        <f t="shared" si="8"/>
        <v>1513.9823008849557</v>
      </c>
    </row>
    <row r="55" spans="1:12" s="11" customFormat="1" x14ac:dyDescent="0.45">
      <c r="A55" s="6">
        <v>8011003616008</v>
      </c>
      <c r="B55" s="4" t="s">
        <v>86</v>
      </c>
      <c r="C55" s="4" t="s">
        <v>87</v>
      </c>
      <c r="D55" s="4">
        <v>26</v>
      </c>
      <c r="E55" s="15">
        <v>83</v>
      </c>
      <c r="F55" s="15">
        <f t="shared" si="5"/>
        <v>2158</v>
      </c>
      <c r="G55" s="5">
        <v>95.5</v>
      </c>
      <c r="H55" s="5">
        <f t="shared" si="6"/>
        <v>2483</v>
      </c>
      <c r="I55" s="5">
        <v>23.400000000000002</v>
      </c>
      <c r="J55" s="5">
        <f t="shared" si="7"/>
        <v>608.40000000000009</v>
      </c>
      <c r="K55" s="15">
        <f t="shared" si="4"/>
        <v>20.707964601769916</v>
      </c>
      <c r="L55" s="15">
        <f t="shared" si="8"/>
        <v>538.40707964601779</v>
      </c>
    </row>
    <row r="56" spans="1:12" s="11" customFormat="1" x14ac:dyDescent="0.45">
      <c r="A56" s="6">
        <v>8011003878628</v>
      </c>
      <c r="B56" s="4" t="s">
        <v>86</v>
      </c>
      <c r="C56" s="4" t="s">
        <v>88</v>
      </c>
      <c r="D56" s="4">
        <v>70</v>
      </c>
      <c r="E56" s="15">
        <v>91</v>
      </c>
      <c r="F56" s="15">
        <f t="shared" si="5"/>
        <v>6370</v>
      </c>
      <c r="G56" s="5">
        <v>104.5</v>
      </c>
      <c r="H56" s="5">
        <f t="shared" si="6"/>
        <v>7315</v>
      </c>
      <c r="I56" s="5">
        <v>26</v>
      </c>
      <c r="J56" s="5">
        <f t="shared" si="7"/>
        <v>1820</v>
      </c>
      <c r="K56" s="15">
        <f t="shared" si="4"/>
        <v>23.008849557522126</v>
      </c>
      <c r="L56" s="15">
        <f t="shared" si="8"/>
        <v>1610.6194690265488</v>
      </c>
    </row>
    <row r="57" spans="1:12" s="11" customFormat="1" x14ac:dyDescent="0.45">
      <c r="A57" s="6">
        <v>7640365140411</v>
      </c>
      <c r="B57" s="4" t="s">
        <v>89</v>
      </c>
      <c r="C57" s="4" t="s">
        <v>90</v>
      </c>
      <c r="D57" s="4">
        <f>81</f>
        <v>81</v>
      </c>
      <c r="E57" s="15">
        <v>96</v>
      </c>
      <c r="F57" s="15">
        <f t="shared" si="5"/>
        <v>7776</v>
      </c>
      <c r="G57" s="5">
        <v>110.5</v>
      </c>
      <c r="H57" s="5">
        <f t="shared" si="6"/>
        <v>8950.5</v>
      </c>
      <c r="I57" s="5">
        <v>32.5</v>
      </c>
      <c r="J57" s="5">
        <f t="shared" si="7"/>
        <v>2632.5</v>
      </c>
      <c r="K57" s="15">
        <f t="shared" si="4"/>
        <v>28.761061946902657</v>
      </c>
      <c r="L57" s="15">
        <f t="shared" si="8"/>
        <v>2329.6460176991154</v>
      </c>
    </row>
    <row r="58" spans="1:12" s="11" customFormat="1" x14ac:dyDescent="0.45">
      <c r="A58" s="6">
        <v>7640365141555</v>
      </c>
      <c r="B58" s="4" t="s">
        <v>89</v>
      </c>
      <c r="C58" s="4" t="s">
        <v>91</v>
      </c>
      <c r="D58" s="4">
        <v>200</v>
      </c>
      <c r="E58" s="15">
        <v>90</v>
      </c>
      <c r="F58" s="15">
        <f t="shared" si="5"/>
        <v>18000</v>
      </c>
      <c r="G58" s="5">
        <v>103.5</v>
      </c>
      <c r="H58" s="5">
        <f t="shared" si="6"/>
        <v>20700</v>
      </c>
      <c r="I58" s="5">
        <v>36.4</v>
      </c>
      <c r="J58" s="5">
        <f t="shared" si="7"/>
        <v>7280</v>
      </c>
      <c r="K58" s="15">
        <f t="shared" si="4"/>
        <v>32.212389380530972</v>
      </c>
      <c r="L58" s="15">
        <f t="shared" si="8"/>
        <v>6442.4778761061943</v>
      </c>
    </row>
    <row r="59" spans="1:12" s="11" customFormat="1" x14ac:dyDescent="0.45">
      <c r="A59" s="6">
        <v>8052464896042</v>
      </c>
      <c r="B59" s="4" t="s">
        <v>92</v>
      </c>
      <c r="C59" s="4" t="s">
        <v>93</v>
      </c>
      <c r="D59" s="4">
        <f>25</f>
        <v>25</v>
      </c>
      <c r="E59" s="15">
        <v>95</v>
      </c>
      <c r="F59" s="15">
        <f t="shared" si="5"/>
        <v>2375</v>
      </c>
      <c r="G59" s="5">
        <v>109.5</v>
      </c>
      <c r="H59" s="5">
        <f t="shared" si="6"/>
        <v>2737.5</v>
      </c>
      <c r="I59" s="5">
        <v>32.5</v>
      </c>
      <c r="J59" s="5">
        <f t="shared" si="7"/>
        <v>812.5</v>
      </c>
      <c r="K59" s="15">
        <f t="shared" si="4"/>
        <v>28.761061946902657</v>
      </c>
      <c r="L59" s="15">
        <f t="shared" si="8"/>
        <v>719.02654867256638</v>
      </c>
    </row>
    <row r="60" spans="1:12" s="11" customFormat="1" x14ac:dyDescent="0.45">
      <c r="A60" s="6">
        <v>8052464896691</v>
      </c>
      <c r="B60" s="4" t="s">
        <v>92</v>
      </c>
      <c r="C60" s="4" t="s">
        <v>94</v>
      </c>
      <c r="D60" s="4">
        <v>30</v>
      </c>
      <c r="E60" s="15">
        <v>110</v>
      </c>
      <c r="F60" s="15">
        <f t="shared" si="5"/>
        <v>3300</v>
      </c>
      <c r="G60" s="5">
        <v>126.5</v>
      </c>
      <c r="H60" s="5">
        <f t="shared" si="6"/>
        <v>3795</v>
      </c>
      <c r="I60" s="5">
        <v>39</v>
      </c>
      <c r="J60" s="5">
        <f t="shared" si="7"/>
        <v>1170</v>
      </c>
      <c r="K60" s="15">
        <f t="shared" si="4"/>
        <v>34.513274336283189</v>
      </c>
      <c r="L60" s="15">
        <f t="shared" si="8"/>
        <v>1035.3982300884957</v>
      </c>
    </row>
    <row r="61" spans="1:12" s="11" customFormat="1" ht="31.5" x14ac:dyDescent="0.45">
      <c r="A61" s="6">
        <v>810023679929</v>
      </c>
      <c r="B61" s="4" t="s">
        <v>95</v>
      </c>
      <c r="C61" s="4" t="s">
        <v>96</v>
      </c>
      <c r="D61" s="4">
        <v>20</v>
      </c>
      <c r="E61" s="15">
        <v>39.99</v>
      </c>
      <c r="F61" s="15">
        <f t="shared" si="5"/>
        <v>799.80000000000007</v>
      </c>
      <c r="G61" s="5">
        <v>46</v>
      </c>
      <c r="H61" s="5">
        <f t="shared" si="6"/>
        <v>920</v>
      </c>
      <c r="I61" s="5">
        <v>19.5</v>
      </c>
      <c r="J61" s="5">
        <f t="shared" si="7"/>
        <v>390</v>
      </c>
      <c r="K61" s="15">
        <f t="shared" si="4"/>
        <v>17.256637168141594</v>
      </c>
      <c r="L61" s="15">
        <f t="shared" si="8"/>
        <v>345.13274336283189</v>
      </c>
    </row>
    <row r="62" spans="1:12" s="11" customFormat="1" ht="31.5" x14ac:dyDescent="0.45">
      <c r="A62" s="6">
        <v>810023677666</v>
      </c>
      <c r="B62" s="4" t="s">
        <v>95</v>
      </c>
      <c r="C62" s="4" t="s">
        <v>97</v>
      </c>
      <c r="D62" s="4">
        <v>20</v>
      </c>
      <c r="E62" s="15">
        <v>39.99</v>
      </c>
      <c r="F62" s="15">
        <f t="shared" si="5"/>
        <v>799.80000000000007</v>
      </c>
      <c r="G62" s="5">
        <v>46</v>
      </c>
      <c r="H62" s="5">
        <f t="shared" si="6"/>
        <v>920</v>
      </c>
      <c r="I62" s="5">
        <v>19.5</v>
      </c>
      <c r="J62" s="5">
        <f t="shared" si="7"/>
        <v>390</v>
      </c>
      <c r="K62" s="15">
        <f t="shared" si="4"/>
        <v>17.256637168141594</v>
      </c>
      <c r="L62" s="15">
        <f t="shared" si="8"/>
        <v>345.13274336283189</v>
      </c>
    </row>
    <row r="63" spans="1:12" s="11" customFormat="1" ht="31.5" x14ac:dyDescent="0.45">
      <c r="A63" s="6">
        <v>810023674580</v>
      </c>
      <c r="B63" s="4" t="s">
        <v>95</v>
      </c>
      <c r="C63" s="4" t="s">
        <v>98</v>
      </c>
      <c r="D63" s="4">
        <v>40</v>
      </c>
      <c r="E63" s="15">
        <v>39.99</v>
      </c>
      <c r="F63" s="15">
        <f t="shared" si="5"/>
        <v>1599.6000000000001</v>
      </c>
      <c r="G63" s="5">
        <v>46</v>
      </c>
      <c r="H63" s="5">
        <f t="shared" si="6"/>
        <v>1840</v>
      </c>
      <c r="I63" s="5">
        <v>19.5</v>
      </c>
      <c r="J63" s="5">
        <f t="shared" si="7"/>
        <v>780</v>
      </c>
      <c r="K63" s="15">
        <f t="shared" si="4"/>
        <v>17.256637168141594</v>
      </c>
      <c r="L63" s="15">
        <f t="shared" si="8"/>
        <v>690.26548672566378</v>
      </c>
    </row>
    <row r="64" spans="1:12" s="11" customFormat="1" ht="31.5" x14ac:dyDescent="0.45">
      <c r="A64" s="6">
        <v>810023678120</v>
      </c>
      <c r="B64" s="4" t="s">
        <v>95</v>
      </c>
      <c r="C64" s="4" t="s">
        <v>99</v>
      </c>
      <c r="D64" s="4">
        <v>44</v>
      </c>
      <c r="E64" s="15">
        <v>39.99</v>
      </c>
      <c r="F64" s="15">
        <f t="shared" si="5"/>
        <v>1759.5600000000002</v>
      </c>
      <c r="G64" s="5">
        <v>46</v>
      </c>
      <c r="H64" s="5">
        <f t="shared" si="6"/>
        <v>2024</v>
      </c>
      <c r="I64" s="5">
        <v>19.5</v>
      </c>
      <c r="J64" s="5">
        <f t="shared" si="7"/>
        <v>858</v>
      </c>
      <c r="K64" s="15">
        <f t="shared" si="4"/>
        <v>17.256637168141594</v>
      </c>
      <c r="L64" s="15">
        <f t="shared" si="8"/>
        <v>759.29203539823015</v>
      </c>
    </row>
    <row r="65" spans="1:12" s="11" customFormat="1" x14ac:dyDescent="0.45">
      <c r="A65" s="6">
        <v>8058045436676</v>
      </c>
      <c r="B65" s="4" t="s">
        <v>100</v>
      </c>
      <c r="C65" s="4" t="s">
        <v>101</v>
      </c>
      <c r="D65" s="4">
        <v>40</v>
      </c>
      <c r="E65" s="15">
        <v>96</v>
      </c>
      <c r="F65" s="15">
        <f t="shared" si="5"/>
        <v>3840</v>
      </c>
      <c r="G65" s="5">
        <v>110.5</v>
      </c>
      <c r="H65" s="5">
        <f t="shared" si="6"/>
        <v>4420</v>
      </c>
      <c r="I65" s="5">
        <v>23.400000000000002</v>
      </c>
      <c r="J65" s="5">
        <f t="shared" si="7"/>
        <v>936.00000000000011</v>
      </c>
      <c r="K65" s="15">
        <f t="shared" si="4"/>
        <v>20.707964601769916</v>
      </c>
      <c r="L65" s="15">
        <f t="shared" si="8"/>
        <v>828.31858407079665</v>
      </c>
    </row>
    <row r="66" spans="1:12" s="11" customFormat="1" x14ac:dyDescent="0.45">
      <c r="A66" s="6">
        <v>8058045433101</v>
      </c>
      <c r="B66" s="4" t="s">
        <v>100</v>
      </c>
      <c r="C66" s="4" t="s">
        <v>102</v>
      </c>
      <c r="D66" s="4">
        <v>60</v>
      </c>
      <c r="E66" s="15">
        <v>98</v>
      </c>
      <c r="F66" s="15">
        <f t="shared" si="5"/>
        <v>5880</v>
      </c>
      <c r="G66" s="5">
        <v>112.5</v>
      </c>
      <c r="H66" s="5">
        <f t="shared" si="6"/>
        <v>6750</v>
      </c>
      <c r="I66" s="5">
        <v>23.400000000000002</v>
      </c>
      <c r="J66" s="5">
        <f t="shared" si="7"/>
        <v>1404.0000000000002</v>
      </c>
      <c r="K66" s="15">
        <f t="shared" si="4"/>
        <v>20.707964601769916</v>
      </c>
      <c r="L66" s="15">
        <f t="shared" si="8"/>
        <v>1242.477876106195</v>
      </c>
    </row>
    <row r="67" spans="1:12" s="11" customFormat="1" x14ac:dyDescent="0.45">
      <c r="A67" s="6" t="s">
        <v>103</v>
      </c>
      <c r="B67" s="4" t="s">
        <v>100</v>
      </c>
      <c r="C67" s="4" t="s">
        <v>104</v>
      </c>
      <c r="D67" s="4">
        <f>80</f>
        <v>80</v>
      </c>
      <c r="E67" s="15">
        <v>70</v>
      </c>
      <c r="F67" s="15">
        <f t="shared" si="5"/>
        <v>5600</v>
      </c>
      <c r="G67" s="5">
        <v>80.5</v>
      </c>
      <c r="H67" s="5">
        <f t="shared" si="6"/>
        <v>6440</v>
      </c>
      <c r="I67" s="5">
        <v>23.400000000000002</v>
      </c>
      <c r="J67" s="5">
        <f t="shared" si="7"/>
        <v>1872.0000000000002</v>
      </c>
      <c r="K67" s="15">
        <f t="shared" si="4"/>
        <v>20.707964601769916</v>
      </c>
      <c r="L67" s="15">
        <f t="shared" si="8"/>
        <v>1656.6371681415933</v>
      </c>
    </row>
    <row r="68" spans="1:12" s="11" customFormat="1" x14ac:dyDescent="0.45">
      <c r="A68" s="6">
        <v>3614274487527</v>
      </c>
      <c r="B68" s="4" t="s">
        <v>105</v>
      </c>
      <c r="C68" s="4" t="s">
        <v>106</v>
      </c>
      <c r="D68" s="4">
        <v>63</v>
      </c>
      <c r="E68" s="15">
        <v>45</v>
      </c>
      <c r="F68" s="15">
        <f t="shared" si="5"/>
        <v>2835</v>
      </c>
      <c r="G68" s="5">
        <v>52</v>
      </c>
      <c r="H68" s="5">
        <f t="shared" si="6"/>
        <v>3276</v>
      </c>
      <c r="I68" s="5">
        <v>19.5</v>
      </c>
      <c r="J68" s="5">
        <f t="shared" si="7"/>
        <v>1228.5</v>
      </c>
      <c r="K68" s="15">
        <f t="shared" si="4"/>
        <v>17.256637168141594</v>
      </c>
      <c r="L68" s="15">
        <f t="shared" si="8"/>
        <v>1087.1681415929204</v>
      </c>
    </row>
    <row r="69" spans="1:12" s="11" customFormat="1" x14ac:dyDescent="0.45">
      <c r="A69" s="6">
        <v>8011003818136</v>
      </c>
      <c r="B69" s="4" t="s">
        <v>107</v>
      </c>
      <c r="C69" s="4" t="s">
        <v>108</v>
      </c>
      <c r="D69" s="4">
        <f>12</f>
        <v>12</v>
      </c>
      <c r="E69" s="15">
        <v>109</v>
      </c>
      <c r="F69" s="15">
        <f t="shared" si="5"/>
        <v>1308</v>
      </c>
      <c r="G69" s="5">
        <v>125.5</v>
      </c>
      <c r="H69" s="5">
        <f t="shared" si="6"/>
        <v>1506</v>
      </c>
      <c r="I69" s="5">
        <v>39</v>
      </c>
      <c r="J69" s="5">
        <f t="shared" si="7"/>
        <v>468</v>
      </c>
      <c r="K69" s="15">
        <f t="shared" si="4"/>
        <v>34.513274336283189</v>
      </c>
      <c r="L69" s="15">
        <f t="shared" si="8"/>
        <v>414.15929203539827</v>
      </c>
    </row>
    <row r="70" spans="1:12" s="11" customFormat="1" x14ac:dyDescent="0.45">
      <c r="A70" s="6">
        <v>8011003995493</v>
      </c>
      <c r="B70" s="4" t="s">
        <v>107</v>
      </c>
      <c r="C70" s="4" t="s">
        <v>109</v>
      </c>
      <c r="D70" s="4">
        <v>24</v>
      </c>
      <c r="E70" s="15">
        <v>100</v>
      </c>
      <c r="F70" s="15">
        <f t="shared" si="5"/>
        <v>2400</v>
      </c>
      <c r="G70" s="5">
        <v>115</v>
      </c>
      <c r="H70" s="5">
        <f t="shared" si="6"/>
        <v>2760</v>
      </c>
      <c r="I70" s="5">
        <v>36.4</v>
      </c>
      <c r="J70" s="5">
        <f t="shared" si="7"/>
        <v>873.59999999999991</v>
      </c>
      <c r="K70" s="15">
        <f t="shared" si="4"/>
        <v>32.212389380530972</v>
      </c>
      <c r="L70" s="15">
        <f t="shared" si="8"/>
        <v>773.09734513274338</v>
      </c>
    </row>
    <row r="71" spans="1:12" s="11" customFormat="1" x14ac:dyDescent="0.45">
      <c r="A71" s="6">
        <v>8018365500099</v>
      </c>
      <c r="B71" s="4" t="s">
        <v>107</v>
      </c>
      <c r="C71" s="4" t="s">
        <v>110</v>
      </c>
      <c r="D71" s="4">
        <v>30</v>
      </c>
      <c r="E71" s="15">
        <v>96</v>
      </c>
      <c r="F71" s="15">
        <f t="shared" si="5"/>
        <v>2880</v>
      </c>
      <c r="G71" s="5">
        <v>110.5</v>
      </c>
      <c r="H71" s="5">
        <f t="shared" si="6"/>
        <v>3315</v>
      </c>
      <c r="I71" s="5">
        <v>35.1</v>
      </c>
      <c r="J71" s="5">
        <f t="shared" si="7"/>
        <v>1053</v>
      </c>
      <c r="K71" s="15">
        <f t="shared" si="4"/>
        <v>31.061946902654871</v>
      </c>
      <c r="L71" s="15">
        <f t="shared" si="8"/>
        <v>931.8584070796461</v>
      </c>
    </row>
    <row r="72" spans="1:12" s="11" customFormat="1" x14ac:dyDescent="0.45">
      <c r="A72" s="6">
        <v>8011003996025</v>
      </c>
      <c r="B72" s="4" t="s">
        <v>107</v>
      </c>
      <c r="C72" s="4" t="s">
        <v>111</v>
      </c>
      <c r="D72" s="4">
        <v>30</v>
      </c>
      <c r="E72" s="15">
        <v>96</v>
      </c>
      <c r="F72" s="15">
        <f t="shared" si="5"/>
        <v>2880</v>
      </c>
      <c r="G72" s="5">
        <v>110.5</v>
      </c>
      <c r="H72" s="5">
        <f t="shared" si="6"/>
        <v>3315</v>
      </c>
      <c r="I72" s="5">
        <v>36.4</v>
      </c>
      <c r="J72" s="5">
        <f t="shared" si="7"/>
        <v>1092</v>
      </c>
      <c r="K72" s="15">
        <f t="shared" si="4"/>
        <v>32.212389380530972</v>
      </c>
      <c r="L72" s="15">
        <f t="shared" si="8"/>
        <v>966.37168141592917</v>
      </c>
    </row>
    <row r="73" spans="1:12" s="11" customFormat="1" x14ac:dyDescent="0.45">
      <c r="A73" s="6">
        <v>8011003825769</v>
      </c>
      <c r="B73" s="4" t="s">
        <v>107</v>
      </c>
      <c r="C73" s="4" t="s">
        <v>112</v>
      </c>
      <c r="D73" s="4">
        <f>40</f>
        <v>40</v>
      </c>
      <c r="E73" s="15">
        <v>96</v>
      </c>
      <c r="F73" s="15">
        <f t="shared" si="5"/>
        <v>3840</v>
      </c>
      <c r="G73" s="5">
        <v>110.5</v>
      </c>
      <c r="H73" s="5">
        <f t="shared" si="6"/>
        <v>4420</v>
      </c>
      <c r="I73" s="5">
        <v>39</v>
      </c>
      <c r="J73" s="5">
        <f t="shared" si="7"/>
        <v>1560</v>
      </c>
      <c r="K73" s="15">
        <f t="shared" si="4"/>
        <v>34.513274336283189</v>
      </c>
      <c r="L73" s="15">
        <f t="shared" si="8"/>
        <v>1380.5309734513276</v>
      </c>
    </row>
    <row r="74" spans="1:12" s="11" customFormat="1" x14ac:dyDescent="0.45">
      <c r="A74" s="6">
        <v>8011003806140</v>
      </c>
      <c r="B74" s="4" t="s">
        <v>107</v>
      </c>
      <c r="C74" s="4" t="s">
        <v>113</v>
      </c>
      <c r="D74" s="4">
        <v>52</v>
      </c>
      <c r="E74" s="15">
        <v>105</v>
      </c>
      <c r="F74" s="15">
        <f t="shared" si="5"/>
        <v>5460</v>
      </c>
      <c r="G74" s="5">
        <v>121</v>
      </c>
      <c r="H74" s="5">
        <f t="shared" si="6"/>
        <v>6292</v>
      </c>
      <c r="I74" s="5">
        <v>36.4</v>
      </c>
      <c r="J74" s="5">
        <f t="shared" si="7"/>
        <v>1892.8</v>
      </c>
      <c r="K74" s="15">
        <f t="shared" si="4"/>
        <v>32.212389380530972</v>
      </c>
      <c r="L74" s="15">
        <f t="shared" si="8"/>
        <v>1675.0442477876106</v>
      </c>
    </row>
    <row r="75" spans="1:12" s="11" customFormat="1" x14ac:dyDescent="0.45">
      <c r="A75" s="6">
        <v>8011003825189</v>
      </c>
      <c r="B75" s="4" t="s">
        <v>107</v>
      </c>
      <c r="C75" s="4" t="s">
        <v>114</v>
      </c>
      <c r="D75" s="4">
        <v>62</v>
      </c>
      <c r="E75" s="15">
        <v>113</v>
      </c>
      <c r="F75" s="15">
        <f t="shared" si="5"/>
        <v>7006</v>
      </c>
      <c r="G75" s="5">
        <v>130</v>
      </c>
      <c r="H75" s="5">
        <f t="shared" si="6"/>
        <v>8060</v>
      </c>
      <c r="I75" s="5">
        <v>39</v>
      </c>
      <c r="J75" s="5">
        <f t="shared" si="7"/>
        <v>2418</v>
      </c>
      <c r="K75" s="15">
        <f t="shared" si="4"/>
        <v>34.513274336283189</v>
      </c>
      <c r="L75" s="15">
        <f t="shared" si="8"/>
        <v>2139.8230088495575</v>
      </c>
    </row>
    <row r="76" spans="1:12" s="11" customFormat="1" x14ac:dyDescent="0.45">
      <c r="A76" s="6">
        <v>8011003997060</v>
      </c>
      <c r="B76" s="4" t="s">
        <v>107</v>
      </c>
      <c r="C76" s="4" t="s">
        <v>115</v>
      </c>
      <c r="D76" s="4">
        <v>62</v>
      </c>
      <c r="E76" s="15">
        <v>100</v>
      </c>
      <c r="F76" s="15">
        <f t="shared" si="5"/>
        <v>6200</v>
      </c>
      <c r="G76" s="5">
        <v>115</v>
      </c>
      <c r="H76" s="5">
        <f t="shared" si="6"/>
        <v>7130</v>
      </c>
      <c r="I76" s="5">
        <v>39</v>
      </c>
      <c r="J76" s="5">
        <f t="shared" si="7"/>
        <v>2418</v>
      </c>
      <c r="K76" s="15">
        <f t="shared" si="4"/>
        <v>34.513274336283189</v>
      </c>
      <c r="L76" s="15">
        <f t="shared" si="8"/>
        <v>2139.8230088495575</v>
      </c>
    </row>
    <row r="77" spans="1:12" s="11" customFormat="1" x14ac:dyDescent="0.45">
      <c r="A77" s="6">
        <v>8011003809257</v>
      </c>
      <c r="B77" s="4" t="s">
        <v>107</v>
      </c>
      <c r="C77" s="4" t="s">
        <v>116</v>
      </c>
      <c r="D77" s="4">
        <v>74</v>
      </c>
      <c r="E77" s="15">
        <v>96</v>
      </c>
      <c r="F77" s="15">
        <f t="shared" si="5"/>
        <v>7104</v>
      </c>
      <c r="G77" s="5">
        <v>110.5</v>
      </c>
      <c r="H77" s="5">
        <f t="shared" si="6"/>
        <v>8177</v>
      </c>
      <c r="I77" s="5">
        <v>36.4</v>
      </c>
      <c r="J77" s="5">
        <f t="shared" si="7"/>
        <v>2693.6</v>
      </c>
      <c r="K77" s="15">
        <f t="shared" si="4"/>
        <v>32.212389380530972</v>
      </c>
      <c r="L77" s="15">
        <f t="shared" si="8"/>
        <v>2383.716814159292</v>
      </c>
    </row>
    <row r="78" spans="1:12" s="11" customFormat="1" x14ac:dyDescent="0.45">
      <c r="A78" s="6">
        <v>8011003823123</v>
      </c>
      <c r="B78" s="4" t="s">
        <v>107</v>
      </c>
      <c r="C78" s="4" t="s">
        <v>117</v>
      </c>
      <c r="D78" s="4">
        <v>90</v>
      </c>
      <c r="E78" s="15">
        <v>113</v>
      </c>
      <c r="F78" s="15">
        <f t="shared" si="5"/>
        <v>10170</v>
      </c>
      <c r="G78" s="5">
        <v>130</v>
      </c>
      <c r="H78" s="5">
        <f t="shared" si="6"/>
        <v>11700</v>
      </c>
      <c r="I78" s="5">
        <v>39</v>
      </c>
      <c r="J78" s="5">
        <f t="shared" si="7"/>
        <v>3510</v>
      </c>
      <c r="K78" s="15">
        <f t="shared" si="4"/>
        <v>34.513274336283189</v>
      </c>
      <c r="L78" s="15">
        <f t="shared" si="8"/>
        <v>3106.1946902654872</v>
      </c>
    </row>
    <row r="79" spans="1:12" s="11" customFormat="1" x14ac:dyDescent="0.45">
      <c r="A79" s="6">
        <v>8018365071476</v>
      </c>
      <c r="B79" s="4" t="s">
        <v>107</v>
      </c>
      <c r="C79" s="4" t="s">
        <v>118</v>
      </c>
      <c r="D79" s="4">
        <v>102</v>
      </c>
      <c r="E79" s="15">
        <v>105</v>
      </c>
      <c r="F79" s="15">
        <f t="shared" ref="F79:F83" si="9">SUM(E79*D79)</f>
        <v>10710</v>
      </c>
      <c r="G79" s="5">
        <v>121</v>
      </c>
      <c r="H79" s="5">
        <f t="shared" ref="H79:H83" si="10">SUM(G79*D79)</f>
        <v>12342</v>
      </c>
      <c r="I79" s="5">
        <v>36.4</v>
      </c>
      <c r="J79" s="5">
        <f t="shared" ref="J79:J83" si="11">SUM(I79*D79)</f>
        <v>3712.7999999999997</v>
      </c>
      <c r="K79" s="15">
        <f t="shared" si="4"/>
        <v>32.212389380530972</v>
      </c>
      <c r="L79" s="15">
        <f t="shared" ref="L79:L83" si="12">SUM(K79*D79)</f>
        <v>3285.6637168141592</v>
      </c>
    </row>
    <row r="80" spans="1:12" s="11" customFormat="1" x14ac:dyDescent="0.45">
      <c r="A80" s="6">
        <v>8011003827350</v>
      </c>
      <c r="B80" s="4" t="s">
        <v>107</v>
      </c>
      <c r="C80" s="4" t="s">
        <v>119</v>
      </c>
      <c r="D80" s="4">
        <v>107</v>
      </c>
      <c r="E80" s="15">
        <v>105</v>
      </c>
      <c r="F80" s="15">
        <f t="shared" si="9"/>
        <v>11235</v>
      </c>
      <c r="G80" s="5">
        <v>121</v>
      </c>
      <c r="H80" s="5">
        <f t="shared" si="10"/>
        <v>12947</v>
      </c>
      <c r="I80" s="5">
        <v>36.4</v>
      </c>
      <c r="J80" s="5">
        <f t="shared" si="11"/>
        <v>3894.7999999999997</v>
      </c>
      <c r="K80" s="15">
        <f t="shared" ref="K80:K83" si="13">SUM(I80/1.13)</f>
        <v>32.212389380530972</v>
      </c>
      <c r="L80" s="15">
        <f t="shared" si="12"/>
        <v>3446.7256637168139</v>
      </c>
    </row>
    <row r="81" spans="1:12" s="11" customFormat="1" x14ac:dyDescent="0.45">
      <c r="A81" s="6">
        <v>8011003995493</v>
      </c>
      <c r="B81" s="4" t="s">
        <v>107</v>
      </c>
      <c r="C81" s="4" t="s">
        <v>120</v>
      </c>
      <c r="D81" s="4">
        <v>117</v>
      </c>
      <c r="E81" s="15">
        <v>105</v>
      </c>
      <c r="F81" s="15">
        <f t="shared" si="9"/>
        <v>12285</v>
      </c>
      <c r="G81" s="5">
        <v>121</v>
      </c>
      <c r="H81" s="5">
        <f t="shared" si="10"/>
        <v>14157</v>
      </c>
      <c r="I81" s="5">
        <v>36.4</v>
      </c>
      <c r="J81" s="5">
        <f t="shared" si="11"/>
        <v>4258.8</v>
      </c>
      <c r="K81" s="15">
        <f t="shared" si="13"/>
        <v>32.212389380530972</v>
      </c>
      <c r="L81" s="15">
        <f t="shared" si="12"/>
        <v>3768.8495575221236</v>
      </c>
    </row>
    <row r="82" spans="1:12" s="11" customFormat="1" x14ac:dyDescent="0.45">
      <c r="A82" s="6">
        <v>8011003858569</v>
      </c>
      <c r="B82" s="4" t="s">
        <v>107</v>
      </c>
      <c r="C82" s="4" t="s">
        <v>121</v>
      </c>
      <c r="D82" s="4">
        <v>122</v>
      </c>
      <c r="E82" s="15">
        <v>105</v>
      </c>
      <c r="F82" s="15">
        <f t="shared" si="9"/>
        <v>12810</v>
      </c>
      <c r="G82" s="5">
        <v>121</v>
      </c>
      <c r="H82" s="5">
        <f t="shared" si="10"/>
        <v>14762</v>
      </c>
      <c r="I82" s="5">
        <v>32.5</v>
      </c>
      <c r="J82" s="5">
        <f t="shared" si="11"/>
        <v>3965</v>
      </c>
      <c r="K82" s="15">
        <f t="shared" si="13"/>
        <v>28.761061946902657</v>
      </c>
      <c r="L82" s="15">
        <f t="shared" si="12"/>
        <v>3508.8495575221241</v>
      </c>
    </row>
    <row r="83" spans="1:12" s="11" customFormat="1" x14ac:dyDescent="0.45">
      <c r="A83" s="6" t="s">
        <v>122</v>
      </c>
      <c r="B83" s="4" t="s">
        <v>123</v>
      </c>
      <c r="C83" s="4" t="s">
        <v>124</v>
      </c>
      <c r="D83" s="4">
        <v>400</v>
      </c>
      <c r="E83" s="15">
        <v>75</v>
      </c>
      <c r="F83" s="15">
        <f t="shared" si="9"/>
        <v>30000</v>
      </c>
      <c r="G83" s="5">
        <v>86.5</v>
      </c>
      <c r="H83" s="5">
        <f t="shared" si="10"/>
        <v>34600</v>
      </c>
      <c r="I83" s="5">
        <v>32.5</v>
      </c>
      <c r="J83" s="5">
        <f t="shared" si="11"/>
        <v>13000</v>
      </c>
      <c r="K83" s="15">
        <f t="shared" si="13"/>
        <v>28.761061946902657</v>
      </c>
      <c r="L83" s="15">
        <f t="shared" si="12"/>
        <v>11504.424778761062</v>
      </c>
    </row>
    <row r="84" spans="1:12" x14ac:dyDescent="0.45">
      <c r="A84" s="8"/>
      <c r="B84" s="9"/>
      <c r="C84" s="9"/>
      <c r="D84" s="9">
        <f>SUM(D15:D83)</f>
        <v>9474</v>
      </c>
      <c r="E84" s="14"/>
      <c r="F84" s="14">
        <f>SUM(F15:F83)</f>
        <v>942934.88000000012</v>
      </c>
      <c r="G84" s="10"/>
      <c r="H84" s="10">
        <f>SUM(H15:H83)</f>
        <v>1084936.5</v>
      </c>
      <c r="I84" s="10"/>
      <c r="J84" s="10">
        <f>SUM(J15:J83)</f>
        <v>307536.44999999995</v>
      </c>
      <c r="K84" s="14"/>
      <c r="L84" s="14">
        <f>SUM(L15:L83)</f>
        <v>272156.15044247796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300" r:id="rId1"/>
  <ignoredErrors>
    <ignoredError sqref="A8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ED63F70E-732F-4BFD-831C-2DBB59DEA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574735-FF7F-467D-B834-02EED41A8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F2B05C-9554-4CE5-8533-B09756691627}">
  <ds:schemaRefs>
    <ds:schemaRef ds:uri="3287f65e-bd81-4ef8-9d4a-f770dbe35018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34545f7-dfad-40dc-8880-0a5cc848d94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2026-02-11T08:46:55Z</dcterms:created>
  <dcterms:modified xsi:type="dcterms:W3CDTF">2026-04-09T14:02:59Z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