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9729E6D5-45C4-47AE-8461-3C2E43F0C356}" xr6:coauthVersionLast="47" xr6:coauthVersionMax="47" xr10:uidLastSave="{00000000-0000-0000-0000-000000000000}"/>
  <bookViews>
    <workbookView xWindow="-98" yWindow="-98" windowWidth="21795" windowHeight="13695" xr2:uid="{4E9F31D9-9897-476B-A2E9-E248B03D0DE0}"/>
  </bookViews>
  <sheets>
    <sheet name="OFFER" sheetId="4" r:id="rId1"/>
  </sheets>
  <externalReferences>
    <externalReference r:id="rId2"/>
  </externalReferences>
  <definedNames>
    <definedName name="Headers_List">[1]!Headers_Tab[Header 1]</definedName>
    <definedName name="Headers_List2">[1]!Headers_Tab2[Header 2]</definedName>
    <definedName name="Type_List">[1]!Type_Tab[type]</definedName>
    <definedName name="Ver1_List">#REF!</definedName>
    <definedName name="Ver2_List">#REF!</definedName>
    <definedName name="Ver3_List">#REF!</definedName>
    <definedName name="WS_name_List">[1]!WS_name_Tab[Worksheet name 1]</definedName>
    <definedName name="WS_name_Pics_List">[1]!WS_name_Pics_Tab[Worksheet name 2]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P16" i="4"/>
  <c r="R16" i="4" s="1"/>
  <c r="S16" i="4" s="1"/>
  <c r="P17" i="4"/>
  <c r="R17" i="4" s="1"/>
  <c r="S17" i="4" s="1"/>
  <c r="P18" i="4"/>
  <c r="Q18" i="4" s="1"/>
  <c r="P19" i="4"/>
  <c r="R19" i="4" s="1"/>
  <c r="S19" i="4" s="1"/>
  <c r="P20" i="4"/>
  <c r="R20" i="4" s="1"/>
  <c r="S20" i="4" s="1"/>
  <c r="P15" i="4"/>
  <c r="Q15" i="4" s="1"/>
  <c r="O16" i="4"/>
  <c r="O17" i="4"/>
  <c r="O18" i="4"/>
  <c r="O19" i="4"/>
  <c r="O20" i="4"/>
  <c r="O15" i="4"/>
  <c r="O21" i="4" s="1"/>
  <c r="Q17" i="4" l="1"/>
  <c r="Q21" i="4" s="1"/>
  <c r="Q20" i="4"/>
  <c r="Q19" i="4"/>
  <c r="R15" i="4"/>
  <c r="R18" i="4"/>
  <c r="S18" i="4" s="1"/>
  <c r="M21" i="4"/>
  <c r="S15" i="4" l="1"/>
  <c r="S21" i="4" s="1"/>
</calcChain>
</file>

<file path=xl/sharedStrings.xml><?xml version="1.0" encoding="utf-8"?>
<sst xmlns="http://schemas.openxmlformats.org/spreadsheetml/2006/main" count="73" uniqueCount="46">
  <si>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</si>
  <si>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</si>
  <si>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</si>
  <si>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</si>
  <si>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</si>
  <si>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</si>
  <si>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</si>
  <si>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</si>
  <si>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</si>
  <si>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</si>
  <si>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</si>
  <si>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</si>
  <si>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BRAND</t>
  </si>
  <si>
    <t>MODEL</t>
  </si>
  <si>
    <t>DESCRIPTION</t>
  </si>
  <si>
    <t>COLOUR</t>
  </si>
  <si>
    <t>GENDER</t>
  </si>
  <si>
    <t>COMPOSITION</t>
  </si>
  <si>
    <t>C.O.O</t>
  </si>
  <si>
    <t>S</t>
  </si>
  <si>
    <t>M</t>
  </si>
  <si>
    <t>L</t>
  </si>
  <si>
    <t>XL</t>
  </si>
  <si>
    <t>QTY</t>
  </si>
  <si>
    <t>RRP €</t>
  </si>
  <si>
    <t>RRP TOT €</t>
  </si>
  <si>
    <t>COST €</t>
  </si>
  <si>
    <t>COST TOT €</t>
  </si>
  <si>
    <t>COST £</t>
  </si>
  <si>
    <t>COST TOT £</t>
  </si>
  <si>
    <t>TAILOR</t>
  </si>
  <si>
    <t>Gre1B</t>
  </si>
  <si>
    <t>T SHIRT</t>
  </si>
  <si>
    <t>BLK WITH WHITE MEDUSA</t>
  </si>
  <si>
    <t>MENS</t>
  </si>
  <si>
    <t>100% COTTON</t>
  </si>
  <si>
    <t>ITALY</t>
  </si>
  <si>
    <t>Gre1W</t>
  </si>
  <si>
    <t>WHITE WITH BLK MEDUSA</t>
  </si>
  <si>
    <t>VUG2 B</t>
  </si>
  <si>
    <t>VUG2 W</t>
  </si>
  <si>
    <t>WHITE WITH BLACK MEDUSA</t>
  </si>
  <si>
    <t>LAM3 W</t>
  </si>
  <si>
    <t>WHITE WITH Gold MEDUSA</t>
  </si>
  <si>
    <t>LAM3 B</t>
  </si>
  <si>
    <t>Black WITH BLK MEDUSA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</si>
</sst>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92D08FA1-CAE0-4BE1-9647-DD20354F6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14</xdr:row>
      <xdr:rowOff>85725</xdr:rowOff>
    </xdr:from>
    <xdr:to>
      <xdr:col>0</xdr:col>
      <xdr:colOff>1457325</xdr:colOff>
      <xdr:row>14</xdr:row>
      <xdr:rowOff>1629161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A849944-6158-DA6B-5F6A-54FC4722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92325"/>
          <a:ext cx="1285875" cy="1543436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16</xdr:row>
      <xdr:rowOff>123825</xdr:rowOff>
    </xdr:from>
    <xdr:to>
      <xdr:col>0</xdr:col>
      <xdr:colOff>1457325</xdr:colOff>
      <xdr:row>16</xdr:row>
      <xdr:rowOff>1698304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CE1185DA-AA02-3CA3-7B7B-10C71FC2C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286250"/>
          <a:ext cx="1247775" cy="157447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19</xdr:row>
      <xdr:rowOff>76200</xdr:rowOff>
    </xdr:from>
    <xdr:to>
      <xdr:col>0</xdr:col>
      <xdr:colOff>1352550</xdr:colOff>
      <xdr:row>19</xdr:row>
      <xdr:rowOff>1600200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A5282420-75EA-332D-937C-48F5DD7B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267825"/>
          <a:ext cx="1143000" cy="15240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15</xdr:row>
      <xdr:rowOff>76200</xdr:rowOff>
    </xdr:from>
    <xdr:to>
      <xdr:col>1</xdr:col>
      <xdr:colOff>0</xdr:colOff>
      <xdr:row>15</xdr:row>
      <xdr:rowOff>2019300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3B860008-0702-F874-BE26-F145E254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63750"/>
          <a:ext cx="1393825" cy="19431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18</xdr:row>
      <xdr:rowOff>28575</xdr:rowOff>
    </xdr:from>
    <xdr:to>
      <xdr:col>0</xdr:col>
      <xdr:colOff>1433513</xdr:colOff>
      <xdr:row>18</xdr:row>
      <xdr:rowOff>1533525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3BDDF5EF-44BF-E7B1-3006-B8D6B2AF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9525"/>
          <a:ext cx="1128713" cy="150495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17</xdr:row>
      <xdr:rowOff>85725</xdr:rowOff>
    </xdr:from>
    <xdr:to>
      <xdr:col>0</xdr:col>
      <xdr:colOff>1354931</xdr:colOff>
      <xdr:row>17</xdr:row>
      <xdr:rowOff>1562100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642643C9-095E-C265-AD82-8E8E0A1A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105525"/>
          <a:ext cx="1107281" cy="1476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/Desktop/Monza_Converter_v2_202211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ize Chart"/>
      <sheetName val="listboxes"/>
      <sheetName val="img_data"/>
      <sheetName val="row_data"/>
      <sheetName val="row_data_2"/>
      <sheetName val="row_data_pics"/>
      <sheetName val="template"/>
      <sheetName val="AMQ MENS SHOES"/>
      <sheetName val="AMQ LADIES SHOES"/>
      <sheetName val="Armani"/>
      <sheetName val="Armani Kids"/>
      <sheetName val="Bottega"/>
      <sheetName val="Love Moschino"/>
      <sheetName val="Michael Kors"/>
      <sheetName val="Sergio_Tacchini_Kids"/>
      <sheetName val="TOD'S LADIES SHOES"/>
      <sheetName val="TOD'S MENS SHOES"/>
      <sheetName val="TRUSSARDI RTW OFFER"/>
      <sheetName val="TRUSSARDI COLLECTION"/>
      <sheetName val="T-shirt CRR"/>
      <sheetName val="Two Files"/>
      <sheetName val="Sheet1"/>
      <sheetName val="BILLIONAIRE"/>
      <sheetName val="Monza_Converter_v2_202211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A67F-D3A9-43B0-AD95-2C2448E520A8}">
  <dimension ref="A1:S21"/>
  <sheetViews>
    <sheetView tabSelected="1" workbookViewId="0">
      <pane ySplit="14" topLeftCell="A19" activePane="bottomLeft" state="frozen"/>
      <selection activeCell="D1" sqref="D1"/>
      <selection pane="bottomLeft" activeCell="P18" sqref="P18"/>
    </sheetView>
  </sheetViews>
  <sheetFormatPr defaultColWidth="8.86328125" defaultRowHeight="75" customHeight="1" x14ac:dyDescent="0.45"/>
  <cols>
    <col min="1" max="1" width="21.73046875" style="4" customWidth="1"/>
    <col min="2" max="2" width="11.1328125" style="4" customWidth="1"/>
    <col min="3" max="3" width="11.86328125" style="7" customWidth="1"/>
    <col min="4" max="4" width="14.3984375" style="7" customWidth="1"/>
    <col min="5" max="5" width="17.3984375" style="7" customWidth="1"/>
    <col min="6" max="6" width="10.1328125" style="7" customWidth="1"/>
    <col min="7" max="7" width="16.265625" style="7" customWidth="1"/>
    <col min="8" max="8" width="6.3984375" style="4" customWidth="1"/>
    <col min="9" max="9" width="3.1328125" style="5" bestFit="1" customWidth="1"/>
    <col min="10" max="11" width="4.1328125" style="5" bestFit="1" customWidth="1"/>
    <col min="12" max="12" width="3.1328125" style="5" bestFit="1" customWidth="1"/>
    <col min="13" max="13" width="6.86328125" style="6" customWidth="1"/>
    <col min="14" max="14" width="11" style="13" bestFit="1" customWidth="1"/>
    <col min="15" max="15" width="13" style="15" bestFit="1" customWidth="1"/>
    <col min="16" max="16" width="9.3984375" style="15" bestFit="1" customWidth="1"/>
    <col min="17" max="17" width="12" style="15" bestFit="1" customWidth="1"/>
    <col min="18" max="18" width="9" style="16" bestFit="1" customWidth="1"/>
    <col min="19" max="19" width="12" style="16" bestFit="1" customWidth="1"/>
  </cols>
  <sheetData>
    <row r="1" spans="1:19" ht="15.75" x14ac:dyDescent="0.45">
      <c r="A1" s="22" t="s">
        <v>0</v>
      </c>
      <c r="B1" s="23"/>
      <c r="C1" s="24"/>
    </row>
    <row r="2" spans="1:19" ht="15.75" x14ac:dyDescent="0.45">
      <c r="A2" s="25" t="s">
        <v>1</v>
      </c>
      <c r="B2" s="25"/>
      <c r="C2" s="25"/>
    </row>
    <row r="3" spans="1:19" ht="15.75" x14ac:dyDescent="0.45">
      <c r="A3" s="25" t="s">
        <v>0</v>
      </c>
      <c r="B3" s="25"/>
      <c r="C3" s="25"/>
    </row>
    <row r="4" spans="1:19" ht="15.75" x14ac:dyDescent="0.45">
      <c r="A4" s="25" t="s">
        <v>2</v>
      </c>
      <c r="B4" s="25"/>
      <c r="C4" s="25"/>
    </row>
    <row r="5" spans="1:19" ht="15.75" x14ac:dyDescent="0.45">
      <c r="A5" s="25" t="s">
        <v>3</v>
      </c>
      <c r="B5" s="25"/>
      <c r="C5" s="25"/>
    </row>
    <row r="6" spans="1:19" ht="15.75" x14ac:dyDescent="0.45">
      <c r="A6" s="25" t="s">
        <v>4</v>
      </c>
      <c r="B6" s="25"/>
      <c r="C6" s="25"/>
    </row>
    <row r="7" spans="1:19" ht="15.75" x14ac:dyDescent="0.45">
      <c r="A7" s="25" t="s">
        <v>5</v>
      </c>
      <c r="B7" s="25"/>
      <c r="C7" s="25"/>
    </row>
    <row r="8" spans="1:19" ht="15.75" x14ac:dyDescent="0.45">
      <c r="A8" s="25" t="s">
        <v>6</v>
      </c>
      <c r="B8" s="25"/>
      <c r="C8" s="25"/>
    </row>
    <row r="9" spans="1:19" ht="15.75" x14ac:dyDescent="0.45">
      <c r="A9" s="25" t="s">
        <v>7</v>
      </c>
      <c r="B9" s="25"/>
      <c r="C9" s="25"/>
    </row>
    <row r="10" spans="1:19" ht="15.75" x14ac:dyDescent="0.45">
      <c r="A10" s="19" t="s">
        <v>8</v>
      </c>
      <c r="B10" s="20"/>
      <c r="C10" s="21"/>
    </row>
    <row r="11" spans="1:19" ht="15.75" x14ac:dyDescent="0.45">
      <c r="A11" s="19" t="s">
        <v>9</v>
      </c>
      <c r="B11" s="20"/>
      <c r="C11" s="21"/>
    </row>
    <row r="12" spans="1:19" ht="15.75" x14ac:dyDescent="0.45">
      <c r="A12" s="19" t="s">
        <v>10</v>
      </c>
      <c r="B12" s="20"/>
      <c r="C12" s="21"/>
    </row>
    <row r="13" spans="1:19" ht="15.75" x14ac:dyDescent="0.45"/>
    <row r="14" spans="1:19" ht="20.100000000000001" customHeight="1" x14ac:dyDescent="0.45">
      <c r="A14" s="8" t="s">
        <v>11</v>
      </c>
      <c r="B14" s="8" t="s">
        <v>12</v>
      </c>
      <c r="C14" s="9" t="s">
        <v>13</v>
      </c>
      <c r="D14" s="9" t="s">
        <v>14</v>
      </c>
      <c r="E14" s="9" t="s">
        <v>15</v>
      </c>
      <c r="F14" s="9" t="s">
        <v>16</v>
      </c>
      <c r="G14" s="9" t="s">
        <v>17</v>
      </c>
      <c r="H14" s="8" t="s">
        <v>18</v>
      </c>
      <c r="I14" s="10" t="s">
        <v>19</v>
      </c>
      <c r="J14" s="10" t="s">
        <v>20</v>
      </c>
      <c r="K14" s="10" t="s">
        <v>21</v>
      </c>
      <c r="L14" s="10" t="s">
        <v>22</v>
      </c>
      <c r="M14" s="8" t="s">
        <v>23</v>
      </c>
      <c r="N14" s="14" t="s">
        <v>24</v>
      </c>
      <c r="O14" s="14" t="s">
        <v>25</v>
      </c>
      <c r="P14" s="14" t="s">
        <v>26</v>
      </c>
      <c r="Q14" s="14" t="s">
        <v>27</v>
      </c>
      <c r="R14" s="17" t="s">
        <v>28</v>
      </c>
      <c r="S14" s="17" t="s">
        <v>29</v>
      </c>
    </row>
    <row r="15" spans="1:19" ht="136.5" customHeight="1" x14ac:dyDescent="0.45">
      <c r="A15" s="2"/>
      <c r="B15" s="2" t="s">
        <v>30</v>
      </c>
      <c r="C15" s="2" t="s">
        <v>31</v>
      </c>
      <c r="D15" s="2" t="s">
        <v>32</v>
      </c>
      <c r="E15" s="2" t="s">
        <v>33</v>
      </c>
      <c r="F15" s="2" t="s">
        <v>34</v>
      </c>
      <c r="G15" s="2" t="s">
        <v>35</v>
      </c>
      <c r="H15" s="3" t="s">
        <v>36</v>
      </c>
      <c r="I15" s="11">
        <v>15</v>
      </c>
      <c r="J15" s="11">
        <v>30</v>
      </c>
      <c r="K15" s="11">
        <v>45</v>
      </c>
      <c r="L15" s="11">
        <v>15</v>
      </c>
      <c r="M15" s="1">
        <v>105</v>
      </c>
      <c r="N15" s="12">
        <v>750</v>
      </c>
      <c r="O15" s="12">
        <f>SUM(N15*M15)</f>
        <v>78750</v>
      </c>
      <c r="P15" s="12">
        <f t="shared" ref="P15:P20" si="0">SUM(N15*0.0864)</f>
        <v>64.8</v>
      </c>
      <c r="Q15" s="12">
        <f t="shared" ref="Q15:Q20" si="1">SUM(P15*M15)</f>
        <v>6804</v>
      </c>
      <c r="R15" s="18">
        <f>SUM(P15/1.13)</f>
        <v>57.345132743362832</v>
      </c>
      <c r="S15" s="18">
        <f t="shared" ref="S15:S20" si="2">SUM(R15*M15)</f>
        <v>6021.2389380530976</v>
      </c>
    </row>
    <row r="16" spans="1:19" ht="171.75" customHeight="1" x14ac:dyDescent="0.45">
      <c r="A16" s="2"/>
      <c r="B16" s="2" t="s">
        <v>30</v>
      </c>
      <c r="C16" s="2" t="s">
        <v>37</v>
      </c>
      <c r="D16" s="2" t="s">
        <v>32</v>
      </c>
      <c r="E16" s="2" t="s">
        <v>38</v>
      </c>
      <c r="F16" s="2" t="s">
        <v>34</v>
      </c>
      <c r="G16" s="2" t="s">
        <v>35</v>
      </c>
      <c r="H16" s="3" t="s">
        <v>36</v>
      </c>
      <c r="I16" s="11">
        <v>15</v>
      </c>
      <c r="J16" s="11">
        <v>30</v>
      </c>
      <c r="K16" s="11">
        <v>45</v>
      </c>
      <c r="L16" s="11">
        <v>15</v>
      </c>
      <c r="M16" s="1">
        <v>105</v>
      </c>
      <c r="N16" s="12">
        <v>750</v>
      </c>
      <c r="O16" s="12">
        <f t="shared" ref="O16:O20" si="3">SUM(N16*M16)</f>
        <v>78750</v>
      </c>
      <c r="P16" s="12">
        <f t="shared" si="0"/>
        <v>64.8</v>
      </c>
      <c r="Q16" s="12">
        <f t="shared" si="1"/>
        <v>6804</v>
      </c>
      <c r="R16" s="18">
        <f t="shared" ref="R16:R20" si="4">SUM(P16/1.13)</f>
        <v>57.345132743362832</v>
      </c>
      <c r="S16" s="18">
        <f t="shared" si="2"/>
        <v>6021.2389380530976</v>
      </c>
    </row>
    <row r="17" spans="1:19" ht="146.25" customHeight="1" x14ac:dyDescent="0.45">
      <c r="A17" s="2"/>
      <c r="B17" s="2" t="s">
        <v>30</v>
      </c>
      <c r="C17" s="2" t="s">
        <v>39</v>
      </c>
      <c r="D17" s="2" t="s">
        <v>32</v>
      </c>
      <c r="E17" s="2" t="s">
        <v>33</v>
      </c>
      <c r="F17" s="2" t="s">
        <v>34</v>
      </c>
      <c r="G17" s="2" t="s">
        <v>35</v>
      </c>
      <c r="H17" s="3" t="s">
        <v>36</v>
      </c>
      <c r="I17" s="11">
        <v>15</v>
      </c>
      <c r="J17" s="11">
        <v>30</v>
      </c>
      <c r="K17" s="11">
        <v>45</v>
      </c>
      <c r="L17" s="11">
        <v>15</v>
      </c>
      <c r="M17" s="1">
        <v>105</v>
      </c>
      <c r="N17" s="12">
        <v>750</v>
      </c>
      <c r="O17" s="12">
        <f t="shared" si="3"/>
        <v>78750</v>
      </c>
      <c r="P17" s="12">
        <f t="shared" si="0"/>
        <v>64.8</v>
      </c>
      <c r="Q17" s="12">
        <f t="shared" si="1"/>
        <v>6804</v>
      </c>
      <c r="R17" s="18">
        <f t="shared" si="4"/>
        <v>57.345132743362832</v>
      </c>
      <c r="S17" s="18">
        <f t="shared" si="2"/>
        <v>6021.2389380530976</v>
      </c>
    </row>
    <row r="18" spans="1:19" ht="124.5" customHeight="1" x14ac:dyDescent="0.45">
      <c r="A18" s="2"/>
      <c r="B18" s="2" t="s">
        <v>30</v>
      </c>
      <c r="C18" s="2" t="s">
        <v>40</v>
      </c>
      <c r="D18" s="2" t="s">
        <v>32</v>
      </c>
      <c r="E18" s="2" t="s">
        <v>41</v>
      </c>
      <c r="F18" s="2" t="s">
        <v>34</v>
      </c>
      <c r="G18" s="2" t="s">
        <v>35</v>
      </c>
      <c r="H18" s="3" t="s">
        <v>36</v>
      </c>
      <c r="I18" s="11">
        <v>15</v>
      </c>
      <c r="J18" s="11">
        <v>30</v>
      </c>
      <c r="K18" s="11">
        <v>45</v>
      </c>
      <c r="L18" s="11">
        <v>15</v>
      </c>
      <c r="M18" s="1">
        <v>105</v>
      </c>
      <c r="N18" s="12">
        <v>750</v>
      </c>
      <c r="O18" s="12">
        <f t="shared" si="3"/>
        <v>78750</v>
      </c>
      <c r="P18" s="12">
        <f t="shared" si="0"/>
        <v>64.8</v>
      </c>
      <c r="Q18" s="12">
        <f t="shared" si="1"/>
        <v>6804</v>
      </c>
      <c r="R18" s="18">
        <f t="shared" si="4"/>
        <v>57.345132743362832</v>
      </c>
      <c r="S18" s="18">
        <f t="shared" si="2"/>
        <v>6021.2389380530976</v>
      </c>
    </row>
    <row r="19" spans="1:19" ht="125.25" customHeight="1" x14ac:dyDescent="0.45">
      <c r="A19" s="2"/>
      <c r="B19" s="2" t="s">
        <v>30</v>
      </c>
      <c r="C19" s="2" t="s">
        <v>42</v>
      </c>
      <c r="D19" s="2" t="s">
        <v>32</v>
      </c>
      <c r="E19" s="2" t="s">
        <v>43</v>
      </c>
      <c r="F19" s="2" t="s">
        <v>34</v>
      </c>
      <c r="G19" s="2" t="s">
        <v>35</v>
      </c>
      <c r="H19" s="3" t="s">
        <v>36</v>
      </c>
      <c r="I19" s="11">
        <v>35</v>
      </c>
      <c r="J19" s="11">
        <v>70</v>
      </c>
      <c r="K19" s="11">
        <v>105</v>
      </c>
      <c r="L19" s="11">
        <v>70</v>
      </c>
      <c r="M19" s="1">
        <v>280</v>
      </c>
      <c r="N19" s="12">
        <v>750</v>
      </c>
      <c r="O19" s="12">
        <f t="shared" si="3"/>
        <v>210000</v>
      </c>
      <c r="P19" s="12">
        <f t="shared" si="0"/>
        <v>64.8</v>
      </c>
      <c r="Q19" s="12">
        <f t="shared" si="1"/>
        <v>18144</v>
      </c>
      <c r="R19" s="18">
        <f t="shared" si="4"/>
        <v>57.345132743362832</v>
      </c>
      <c r="S19" s="18">
        <f t="shared" si="2"/>
        <v>16056.637168141593</v>
      </c>
    </row>
    <row r="20" spans="1:19" ht="131.25" customHeight="1" x14ac:dyDescent="0.45">
      <c r="A20" s="2"/>
      <c r="B20" s="2" t="s">
        <v>30</v>
      </c>
      <c r="C20" s="2" t="s">
        <v>44</v>
      </c>
      <c r="D20" s="2" t="s">
        <v>32</v>
      </c>
      <c r="E20" s="2" t="s">
        <v>45</v>
      </c>
      <c r="F20" s="2" t="s">
        <v>34</v>
      </c>
      <c r="G20" s="2" t="s">
        <v>35</v>
      </c>
      <c r="H20" s="3" t="s">
        <v>36</v>
      </c>
      <c r="I20" s="11">
        <v>43.75</v>
      </c>
      <c r="J20" s="11">
        <v>87.5</v>
      </c>
      <c r="K20" s="11">
        <v>131.25</v>
      </c>
      <c r="L20" s="11">
        <v>87.5</v>
      </c>
      <c r="M20" s="1">
        <v>350</v>
      </c>
      <c r="N20" s="12">
        <v>750</v>
      </c>
      <c r="O20" s="12">
        <f t="shared" si="3"/>
        <v>262500</v>
      </c>
      <c r="P20" s="12">
        <f t="shared" si="0"/>
        <v>64.8</v>
      </c>
      <c r="Q20" s="12">
        <f t="shared" si="1"/>
        <v>22680</v>
      </c>
      <c r="R20" s="18">
        <f t="shared" si="4"/>
        <v>57.345132743362832</v>
      </c>
      <c r="S20" s="18">
        <f t="shared" si="2"/>
        <v>20070.796460176993</v>
      </c>
    </row>
    <row r="21" spans="1:19" ht="20.100000000000001" customHeight="1" x14ac:dyDescent="0.45">
      <c r="A21" s="8"/>
      <c r="B21" s="8"/>
      <c r="C21" s="9"/>
      <c r="D21" s="9"/>
      <c r="E21" s="9"/>
      <c r="F21" s="9"/>
      <c r="G21" s="9"/>
      <c r="H21" s="8"/>
      <c r="I21" s="10"/>
      <c r="J21" s="10"/>
      <c r="K21" s="10"/>
      <c r="L21" s="10"/>
      <c r="M21" s="8">
        <f>SUM(M15:M20)</f>
        <v>1050</v>
      </c>
      <c r="N21" s="14"/>
      <c r="O21" s="14">
        <f t="shared" ref="O21:S21" si="5">SUM(O15:O20)</f>
        <v>787500</v>
      </c>
      <c r="P21" s="14"/>
      <c r="Q21" s="14">
        <f t="shared" si="5"/>
        <v>68040</v>
      </c>
      <c r="R21" s="17"/>
      <c r="S21" s="17">
        <f t="shared" si="5"/>
        <v>60212.389380530978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FB84F-2BFF-4E15-A1B7-D31B52276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60714-F52E-44FF-981A-8E941818EA4F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534545f7-dfad-40dc-8880-0a5cc848d94b"/>
    <ds:schemaRef ds:uri="http://schemas.microsoft.com/office/2006/metadata/properties"/>
    <ds:schemaRef ds:uri="http://purl.org/dc/dcmitype/"/>
    <ds:schemaRef ds:uri="http://schemas.microsoft.com/office/infopath/2007/PartnerControls"/>
    <ds:schemaRef ds:uri="3287f65e-bd81-4ef8-9d4a-f770dbe3501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7E29A9-E4A2-4660-84D5-4841E078C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42945a-4ab9-4132-840e-cce1c66e31bb}" enabled="0" method="" siteId="{2242945a-4ab9-4132-840e-cce1c66e31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2025-01-21T10:52:30Z</dcterms:created>
  <dcterms:modified xsi:type="dcterms:W3CDTF">2026-01-29T11:40:48Z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