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1E8390DA-A965-4DB3-A7F5-80CACDC095FE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3" r:id="rId1"/>
  </sheets>
  <definedNames>
    <definedName name="_xlnm._FilterDatabase" localSheetId="0" hidden="1">OFFER!$A$14:$AG$14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5" i="3" l="1"/>
  <c r="AD45" i="3" s="1"/>
  <c r="AB43" i="3"/>
  <c r="AD43" i="3" s="1"/>
  <c r="AB41" i="3"/>
  <c r="AD41" i="3" s="1"/>
  <c r="AB39" i="3"/>
  <c r="AB37" i="3"/>
  <c r="AD30" i="3"/>
  <c r="AD32" i="3"/>
  <c r="AB27" i="3"/>
  <c r="AD27" i="3" s="1"/>
  <c r="AB28" i="3"/>
  <c r="AB29" i="3"/>
  <c r="AD29" i="3" s="1"/>
  <c r="AB30" i="3"/>
  <c r="AB31" i="3"/>
  <c r="AD31" i="3" s="1"/>
  <c r="AB32" i="3"/>
  <c r="AB33" i="3"/>
  <c r="AD33" i="3" s="1"/>
  <c r="AB34" i="3"/>
  <c r="AD34" i="3" s="1"/>
  <c r="AB26" i="3"/>
  <c r="AD26" i="3" s="1"/>
  <c r="AB22" i="3"/>
  <c r="AD22" i="3" s="1"/>
  <c r="AB23" i="3"/>
  <c r="AD23" i="3" s="1"/>
  <c r="AB24" i="3"/>
  <c r="AC24" i="3" s="1"/>
  <c r="AB21" i="3"/>
  <c r="AD21" i="3" s="1"/>
  <c r="AB16" i="3"/>
  <c r="AD16" i="3" s="1"/>
  <c r="AB17" i="3"/>
  <c r="AB18" i="3"/>
  <c r="AB19" i="3"/>
  <c r="AB15" i="3"/>
  <c r="AD15" i="3" l="1"/>
  <c r="AD19" i="3"/>
  <c r="AD18" i="3"/>
  <c r="AD28" i="3"/>
  <c r="AD24" i="3"/>
  <c r="AE24" i="3" s="1"/>
  <c r="AD37" i="3"/>
  <c r="AD17" i="3"/>
  <c r="AD39" i="3"/>
  <c r="AA24" i="3"/>
  <c r="I15" i="3"/>
  <c r="AC15" i="3" s="1"/>
  <c r="AE15" i="3" l="1"/>
  <c r="AA15" i="3"/>
  <c r="I43" i="3"/>
  <c r="I42" i="3"/>
  <c r="I41" i="3"/>
  <c r="I38" i="3"/>
  <c r="I39" i="3"/>
  <c r="AE39" i="3" s="1"/>
  <c r="I37" i="3"/>
  <c r="AE37" i="3" s="1"/>
  <c r="AA41" i="3" l="1"/>
  <c r="AE41" i="3"/>
  <c r="AC41" i="3"/>
  <c r="AA37" i="3"/>
  <c r="AC37" i="3"/>
  <c r="AA39" i="3"/>
  <c r="AC39" i="3"/>
  <c r="AA43" i="3"/>
  <c r="AC43" i="3"/>
  <c r="AE43" i="3"/>
  <c r="I16" i="3"/>
  <c r="I17" i="3"/>
  <c r="I18" i="3"/>
  <c r="I19" i="3"/>
  <c r="I21" i="3"/>
  <c r="I22" i="3"/>
  <c r="I23" i="3"/>
  <c r="I26" i="3"/>
  <c r="I27" i="3"/>
  <c r="I28" i="3"/>
  <c r="I29" i="3"/>
  <c r="I30" i="3"/>
  <c r="I31" i="3"/>
  <c r="I32" i="3"/>
  <c r="I33" i="3"/>
  <c r="I34" i="3"/>
  <c r="I45" i="3"/>
  <c r="AA26" i="3" l="1"/>
  <c r="AE26" i="3"/>
  <c r="AC26" i="3"/>
  <c r="AA32" i="3"/>
  <c r="AE32" i="3"/>
  <c r="AC32" i="3"/>
  <c r="AA30" i="3"/>
  <c r="AE30" i="3"/>
  <c r="AC30" i="3"/>
  <c r="AA23" i="3"/>
  <c r="AE23" i="3"/>
  <c r="AC23" i="3"/>
  <c r="AA22" i="3"/>
  <c r="AC22" i="3"/>
  <c r="AE22" i="3"/>
  <c r="AA21" i="3"/>
  <c r="AC21" i="3"/>
  <c r="AE21" i="3"/>
  <c r="AA29" i="3"/>
  <c r="AC29" i="3"/>
  <c r="AE29" i="3"/>
  <c r="AA45" i="3"/>
  <c r="AC45" i="3"/>
  <c r="AE45" i="3"/>
  <c r="AA34" i="3"/>
  <c r="AC34" i="3"/>
  <c r="AE34" i="3"/>
  <c r="AA33" i="3"/>
  <c r="AC33" i="3"/>
  <c r="AE33" i="3"/>
  <c r="AA19" i="3"/>
  <c r="AC19" i="3"/>
  <c r="AE19" i="3"/>
  <c r="AA31" i="3"/>
  <c r="AC31" i="3"/>
  <c r="AE31" i="3"/>
  <c r="AA18" i="3"/>
  <c r="AC18" i="3"/>
  <c r="AE18" i="3"/>
  <c r="AA17" i="3"/>
  <c r="AC17" i="3"/>
  <c r="AE17" i="3"/>
  <c r="AE16" i="3"/>
  <c r="AC16" i="3"/>
  <c r="AA28" i="3"/>
  <c r="AC28" i="3"/>
  <c r="AE28" i="3"/>
  <c r="AA27" i="3"/>
  <c r="AC27" i="3"/>
  <c r="AE27" i="3"/>
  <c r="AA16" i="3"/>
  <c r="I46" i="3"/>
  <c r="AC46" i="3" l="1"/>
  <c r="AE46" i="3"/>
  <c r="AA46" i="3"/>
</calcChain>
</file>

<file path=xl/sharedStrings.xml><?xml version="1.0" encoding="utf-8"?>
<sst xmlns="http://schemas.openxmlformats.org/spreadsheetml/2006/main" count="192" uniqueCount="86">
  <si>
    <t>IMAGE</t>
  </si>
  <si>
    <t>Collection</t>
  </si>
  <si>
    <t>Style Num.</t>
  </si>
  <si>
    <t>Item Description</t>
  </si>
  <si>
    <t>Color</t>
  </si>
  <si>
    <t>Composition</t>
  </si>
  <si>
    <t>Commodity
Code</t>
  </si>
  <si>
    <t>Country Description</t>
  </si>
  <si>
    <t>QTY</t>
  </si>
  <si>
    <t>UNI</t>
  </si>
  <si>
    <t>42</t>
  </si>
  <si>
    <t>44</t>
  </si>
  <si>
    <t>46</t>
  </si>
  <si>
    <t>48</t>
  </si>
  <si>
    <t>50</t>
  </si>
  <si>
    <t>52</t>
  </si>
  <si>
    <t>54</t>
  </si>
  <si>
    <t>56</t>
  </si>
  <si>
    <t>XS</t>
  </si>
  <si>
    <t>S</t>
  </si>
  <si>
    <t>M</t>
  </si>
  <si>
    <t>L</t>
  </si>
  <si>
    <t>XL</t>
  </si>
  <si>
    <t>XXL</t>
  </si>
  <si>
    <t>XXXL</t>
  </si>
  <si>
    <t>WHS €</t>
  </si>
  <si>
    <t>WHS TOT €</t>
  </si>
  <si>
    <t>30% OFF WHS  
 COST €</t>
  </si>
  <si>
    <t>COST TOT €</t>
  </si>
  <si>
    <t>COST £</t>
  </si>
  <si>
    <t>COST TOT £</t>
  </si>
  <si>
    <t>MAN</t>
  </si>
  <si>
    <t>12CMBW005A000004G</t>
  </si>
  <si>
    <t>BEACHWEAR - BOXER</t>
  </si>
  <si>
    <t>TOTAL ECLIPSE</t>
  </si>
  <si>
    <t>100% PA</t>
  </si>
  <si>
    <t>6211110000</t>
  </si>
  <si>
    <t>BULGARIA</t>
  </si>
  <si>
    <t>DARK SHADOW</t>
  </si>
  <si>
    <t>12CMBW276A000004G</t>
  </si>
  <si>
    <t>FIERY RED</t>
  </si>
  <si>
    <t>12CMPA061A005694G</t>
  </si>
  <si>
    <t>PANTS - PANT</t>
  </si>
  <si>
    <t>GAUZE WHITE</t>
  </si>
  <si>
    <t>98% CO 2% EA</t>
  </si>
  <si>
    <t>6203421100</t>
  </si>
  <si>
    <t>Romania</t>
  </si>
  <si>
    <t>12CMPA132A005991G</t>
  </si>
  <si>
    <t>PANTS - CARGO PANT</t>
  </si>
  <si>
    <t>6203431100</t>
  </si>
  <si>
    <t>12CMSP071A005086W</t>
  </si>
  <si>
    <t>SWEATPANTS - CARGO PANT</t>
  </si>
  <si>
    <t>SENECA ROCK</t>
  </si>
  <si>
    <t>100% CO</t>
  </si>
  <si>
    <t>6103420000</t>
  </si>
  <si>
    <t>CHINA</t>
  </si>
  <si>
    <t>14CMAC016A000727A</t>
  </si>
  <si>
    <t>ACCESSORIES - KNIT CAP</t>
  </si>
  <si>
    <t>6505001000</t>
  </si>
  <si>
    <t>Italy</t>
  </si>
  <si>
    <t>14CMOW003A004117A</t>
  </si>
  <si>
    <t>OUTERWEAR - MEDIUM JACKET</t>
  </si>
  <si>
    <t>COBBLESTONE</t>
  </si>
  <si>
    <t>100% PL</t>
  </si>
  <si>
    <t>6201401090</t>
  </si>
  <si>
    <t>Myanmar</t>
  </si>
  <si>
    <t>14CMOW095A004117A</t>
  </si>
  <si>
    <t>OUTERWEAR - SHORT JACKET</t>
  </si>
  <si>
    <t>BRACKEN</t>
  </si>
  <si>
    <t>14CMOW149A006364G</t>
  </si>
  <si>
    <t>PALE MAUVE</t>
  </si>
  <si>
    <t>94%PA 6%EA</t>
  </si>
  <si>
    <t>14CMPA059A005694G</t>
  </si>
  <si>
    <t>Tunisia</t>
  </si>
  <si>
    <t>BLACK</t>
  </si>
  <si>
    <t>14CMSB021A002246G</t>
  </si>
  <si>
    <t>SWEATBERMUDA - CARGO</t>
  </si>
  <si>
    <t>GREY MELANGE</t>
  </si>
  <si>
    <t>14CMSP017A005086W</t>
  </si>
  <si>
    <t>14CMSS023A005086W</t>
  </si>
  <si>
    <t>SWEATSHIRTS - SWEAT HOODED</t>
  </si>
  <si>
    <t>IVY GREEN</t>
  </si>
  <si>
    <t>6110209100</t>
  </si>
  <si>
    <t>Greece</t>
  </si>
  <si>
    <t>14CMSS034A002246G</t>
  </si>
  <si>
    <t>SWEATSHIRTS - HOODED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</si>
</sst>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-* #,##0\ &quot;€&quot;_-;\-* #,##0\ &quot;€&quot;_-;_-* &quot;-&quot;??\ &quot;€&quot;_-;_-@_-"/>
    <numFmt numFmtId="167" formatCode="_-* #,##0_-;\-* #,##0_-;_-* &quot;-&quot;??_-;_-@_-"/>
    <numFmt numFmtId="168" formatCode="_([$€-2]\ * #,##0.00_);_([$€-2]\ * \(#,##0.00\);_([$€-2]\ * &quot;-&quot;??_);_(@_)"/>
    <numFmt numFmtId="169" formatCode="_-[$£-809]* #,##0.00_-;\-[$£-809]* #,##0.00_-;_-[$£-809]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4" applyNumberFormat="1" applyFont="1" applyFill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166" fontId="4" fillId="0" borderId="0" xfId="4" applyNumberFormat="1" applyFont="1" applyFill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4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167" fontId="5" fillId="0" borderId="0" xfId="5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9" fontId="4" fillId="3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66" fontId="2" fillId="0" borderId="0" xfId="4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4" applyNumberFormat="1" applyFont="1" applyFill="1" applyBorder="1" applyAlignment="1">
      <alignment horizontal="center" wrapText="1"/>
    </xf>
    <xf numFmtId="9" fontId="4" fillId="2" borderId="1" xfId="1" applyFont="1" applyFill="1" applyBorder="1" applyAlignment="1">
      <alignment horizontal="center" wrapText="1"/>
    </xf>
    <xf numFmtId="169" fontId="4" fillId="3" borderId="1" xfId="0" applyNumberFormat="1" applyFont="1" applyFill="1" applyBorder="1" applyAlignment="1">
      <alignment horizontal="center" wrapText="1"/>
    </xf>
    <xf numFmtId="166" fontId="4" fillId="2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1" fillId="0" borderId="0" xfId="4" applyNumberFormat="1" applyFont="1" applyFill="1" applyAlignment="1">
      <alignment horizontal="center" vertical="center"/>
    </xf>
    <xf numFmtId="9" fontId="1" fillId="0" borderId="0" xfId="1" applyFont="1" applyFill="1" applyAlignment="1">
      <alignment horizontal="center" vertical="center"/>
    </xf>
    <xf numFmtId="166" fontId="1" fillId="0" borderId="0" xfId="4" applyNumberFormat="1" applyFont="1" applyFill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166" fontId="1" fillId="0" borderId="1" xfId="4" applyNumberFormat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166" fontId="1" fillId="0" borderId="1" xfId="4" applyNumberFormat="1" applyFont="1" applyFill="1" applyBorder="1" applyAlignment="1">
      <alignment horizontal="center" vertical="center" wrapText="1"/>
    </xf>
    <xf numFmtId="1" fontId="1" fillId="0" borderId="1" xfId="4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4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6">
    <cellStyle name="Comma" xfId="5" xr:uid="{00000000-0005-0000-0000-000000000000}"/>
    <cellStyle name="Comma [0]" xfId="3" xr:uid="{00000000-0005-0000-0000-000001000000}"/>
    <cellStyle name="Currency" xfId="4" xr:uid="{00000000-0005-0000-0000-000002000000}"/>
    <cellStyle name="Currency [0]" xfId="2" xr:uid="{00000000-0005-0000-0000-000003000000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2F2F2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146049</xdr:colOff>
      <xdr:row>14</xdr:row>
      <xdr:rowOff>25400</xdr:rowOff>
    </xdr:from>
    <xdr:to>
      <xdr:col>0</xdr:col>
      <xdr:colOff>1437005</xdr:colOff>
      <xdr:row>16</xdr:row>
      <xdr:rowOff>35145</xdr:rowOff>
    </xdr:to>
    <xdr:pic>
      <xdr:nvPicPr>
        <xdr:cNvPr id="3" name="Immagine 2" descr="Cp Company Costume chrome - blu - immagine 1">
          <a:extLst>
            <a:ext uri="{FF2B5EF4-FFF2-40B4-BE49-F238E27FC236}">
              <a16:creationId xmlns:a16="http://schemas.microsoft.com/office/drawing/2014/main" id="{F5409E7D-82DC-4062-9238-7C7FC84CC3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1" t="23721" r="11818" b="25309"/>
        <a:stretch>
          <a:fillRect/>
        </a:stretch>
      </xdr:blipFill>
      <xdr:spPr bwMode="auto">
        <a:xfrm>
          <a:off x="146049" y="3225800"/>
          <a:ext cx="1289051" cy="117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49384</xdr:colOff>
      <xdr:row>16</xdr:row>
      <xdr:rowOff>31751</xdr:rowOff>
    </xdr:from>
    <xdr:to>
      <xdr:col>0</xdr:col>
      <xdr:colOff>1415909</xdr:colOff>
      <xdr:row>17</xdr:row>
      <xdr:rowOff>679108</xdr:rowOff>
    </xdr:to>
    <xdr:pic>
      <xdr:nvPicPr>
        <xdr:cNvPr id="10" name="Immagine 9" descr="CHROME BEACH SHORTS">
          <a:extLst>
            <a:ext uri="{FF2B5EF4-FFF2-40B4-BE49-F238E27FC236}">
              <a16:creationId xmlns:a16="http://schemas.microsoft.com/office/drawing/2014/main" id="{FDD18A82-A5FE-9F10-A190-7A7DAA6F0D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78" t="20555" r="19445" b="21111"/>
        <a:stretch>
          <a:fillRect/>
        </a:stretch>
      </xdr:blipFill>
      <xdr:spPr bwMode="auto">
        <a:xfrm>
          <a:off x="49384" y="2726973"/>
          <a:ext cx="1397005" cy="1407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128408</xdr:colOff>
      <xdr:row>18</xdr:row>
      <xdr:rowOff>19050</xdr:rowOff>
    </xdr:from>
    <xdr:to>
      <xdr:col>0</xdr:col>
      <xdr:colOff>1363624</xdr:colOff>
      <xdr:row>19</xdr:row>
      <xdr:rowOff>1163501</xdr:rowOff>
    </xdr:to>
    <xdr:pic>
      <xdr:nvPicPr>
        <xdr:cNvPr id="19" name="Immagine 18" descr="C.P. Company Stretch Sateen Utility Pants Black Casual Pants 12CMPA061A-005694G 999 | Overkill">
          <a:extLst>
            <a:ext uri="{FF2B5EF4-FFF2-40B4-BE49-F238E27FC236}">
              <a16:creationId xmlns:a16="http://schemas.microsoft.com/office/drawing/2014/main" id="{109EE5A0-1CDC-4E33-5475-412A7C6635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50" r="24375"/>
        <a:stretch>
          <a:fillRect/>
        </a:stretch>
      </xdr:blipFill>
      <xdr:spPr bwMode="auto">
        <a:xfrm>
          <a:off x="128408" y="22519217"/>
          <a:ext cx="1233311" cy="238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19756</xdr:rowOff>
    </xdr:from>
    <xdr:to>
      <xdr:col>0</xdr:col>
      <xdr:colOff>1413416</xdr:colOff>
      <xdr:row>43</xdr:row>
      <xdr:rowOff>141605</xdr:rowOff>
    </xdr:to>
    <xdr:pic>
      <xdr:nvPicPr>
        <xdr:cNvPr id="27" name="Immagine 26" descr="DIAGONAL RAISED FLEECE PULLOVER HOODIE">
          <a:extLst>
            <a:ext uri="{FF2B5EF4-FFF2-40B4-BE49-F238E27FC236}">
              <a16:creationId xmlns:a16="http://schemas.microsoft.com/office/drawing/2014/main" id="{C34B14F0-7A4C-5A0D-D42A-08A6EA59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9478"/>
          <a:ext cx="1462946" cy="182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196849</xdr:colOff>
      <xdr:row>20</xdr:row>
      <xdr:rowOff>25399</xdr:rowOff>
    </xdr:from>
    <xdr:to>
      <xdr:col>0</xdr:col>
      <xdr:colOff>1220611</xdr:colOff>
      <xdr:row>20</xdr:row>
      <xdr:rowOff>2361067</xdr:rowOff>
    </xdr:to>
    <xdr:pic>
      <xdr:nvPicPr>
        <xdr:cNvPr id="28" name="Immagine 27" descr="C.P.Company Pantaloni Cargo Uomo Verde 0">
          <a:extLst>
            <a:ext uri="{FF2B5EF4-FFF2-40B4-BE49-F238E27FC236}">
              <a16:creationId xmlns:a16="http://schemas.microsoft.com/office/drawing/2014/main" id="{BFFFADB6-A113-5CD7-4BBE-5D98B383F9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9" r="35594"/>
        <a:stretch>
          <a:fillRect/>
        </a:stretch>
      </xdr:blipFill>
      <xdr:spPr bwMode="auto">
        <a:xfrm flipH="1">
          <a:off x="196849" y="24303566"/>
          <a:ext cx="1023762" cy="2335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1370330</xdr:colOff>
      <xdr:row>21</xdr:row>
      <xdr:rowOff>0</xdr:rowOff>
    </xdr:from>
    <xdr:to>
      <xdr:col>3</xdr:col>
      <xdr:colOff>1605703</xdr:colOff>
      <xdr:row>24</xdr:row>
      <xdr:rowOff>489951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742EEF22-23BC-3073-A2BF-8341D5E61C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670" t="15655" r="92949" b="11953"/>
        <a:stretch>
          <a:fillRect/>
        </a:stretch>
      </xdr:blipFill>
      <xdr:spPr>
        <a:xfrm>
          <a:off x="4583430" y="25279350"/>
          <a:ext cx="45719" cy="29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88767</xdr:colOff>
      <xdr:row>21</xdr:row>
      <xdr:rowOff>21166</xdr:rowOff>
    </xdr:from>
    <xdr:to>
      <xdr:col>0</xdr:col>
      <xdr:colOff>1255888</xdr:colOff>
      <xdr:row>23</xdr:row>
      <xdr:rowOff>1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D765AD90-E69E-9377-8E88-18E602BF70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54" t="9814" r="25114" b="9882"/>
        <a:stretch>
          <a:fillRect/>
        </a:stretch>
      </xdr:blipFill>
      <xdr:spPr bwMode="auto">
        <a:xfrm flipH="1">
          <a:off x="88767" y="44548777"/>
          <a:ext cx="1167121" cy="182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77611</xdr:colOff>
      <xdr:row>44</xdr:row>
      <xdr:rowOff>28221</xdr:rowOff>
    </xdr:from>
    <xdr:to>
      <xdr:col>0</xdr:col>
      <xdr:colOff>1415909</xdr:colOff>
      <xdr:row>44</xdr:row>
      <xdr:rowOff>1935126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A0D5C226-F1CA-D23E-7F09-F0D17B95F2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92" t="4920" r="18158" b="4431"/>
        <a:stretch>
          <a:fillRect/>
        </a:stretch>
      </xdr:blipFill>
      <xdr:spPr bwMode="auto">
        <a:xfrm>
          <a:off x="77611" y="119845665"/>
          <a:ext cx="1368778" cy="190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331610</xdr:colOff>
      <xdr:row>33</xdr:row>
      <xdr:rowOff>21167</xdr:rowOff>
    </xdr:from>
    <xdr:to>
      <xdr:col>0</xdr:col>
      <xdr:colOff>1070538</xdr:colOff>
      <xdr:row>33</xdr:row>
      <xdr:rowOff>2163902</xdr:rowOff>
    </xdr:to>
    <xdr:pic>
      <xdr:nvPicPr>
        <xdr:cNvPr id="59" name="Immagine 58" descr="Pantalone della tuta 14CMSP017A005086W 683 verde edera">
          <a:extLst>
            <a:ext uri="{FF2B5EF4-FFF2-40B4-BE49-F238E27FC236}">
              <a16:creationId xmlns:a16="http://schemas.microsoft.com/office/drawing/2014/main" id="{A44ED526-22D3-462F-A75A-CCC95D7E3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71" t="6584" r="26631" b="7114"/>
        <a:stretch>
          <a:fillRect/>
        </a:stretch>
      </xdr:blipFill>
      <xdr:spPr bwMode="auto">
        <a:xfrm>
          <a:off x="331610" y="110038445"/>
          <a:ext cx="740833" cy="214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33</xdr:row>
      <xdr:rowOff>304095</xdr:rowOff>
    </xdr:to>
    <xdr:sp macro="" textlink="">
      <xdr:nvSpPr>
        <xdr:cNvPr id="2089" name="AutoShape 41" descr="Pantaloncini C.P. Company Lens Detail Loopback Sweat Shorts Nero | 14CMSB154A-005086W-888, 0">
          <a:extLst>
            <a:ext uri="{FF2B5EF4-FFF2-40B4-BE49-F238E27FC236}">
              <a16:creationId xmlns:a16="http://schemas.microsoft.com/office/drawing/2014/main" id="{90CF9A25-A4FC-C08D-2C82-2A6974279E98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113595</xdr:rowOff>
    </xdr:to>
    <xdr:sp macro="" textlink="">
      <xdr:nvSpPr>
        <xdr:cNvPr id="2091" name="AutoShape 43" descr="Pantaloncini C.P. Company Lens Detail Loopback Sweat Shorts Nero | 14CMSB154A-005086W-888, 0">
          <a:extLst>
            <a:ext uri="{FF2B5EF4-FFF2-40B4-BE49-F238E27FC236}">
              <a16:creationId xmlns:a16="http://schemas.microsoft.com/office/drawing/2014/main" id="{899BA77D-A248-0752-257E-FD7C16388FC1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33</xdr:row>
      <xdr:rowOff>304095</xdr:rowOff>
    </xdr:to>
    <xdr:sp macro="" textlink="">
      <xdr:nvSpPr>
        <xdr:cNvPr id="2092" name="AutoShape 44" descr="C.P. COMPANY Shorts - Brown">
          <a:extLst>
            <a:ext uri="{FF2B5EF4-FFF2-40B4-BE49-F238E27FC236}">
              <a16:creationId xmlns:a16="http://schemas.microsoft.com/office/drawing/2014/main" id="{4AD605C6-2161-E2C0-4963-A3E94C97CEAA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33</xdr:row>
      <xdr:rowOff>304095</xdr:rowOff>
    </xdr:to>
    <xdr:sp macro="" textlink="">
      <xdr:nvSpPr>
        <xdr:cNvPr id="2094" name="AutoShape 46" descr="C.P. COMPANY Shorts - Brown">
          <a:extLst>
            <a:ext uri="{FF2B5EF4-FFF2-40B4-BE49-F238E27FC236}">
              <a16:creationId xmlns:a16="http://schemas.microsoft.com/office/drawing/2014/main" id="{4F5A54E7-44F5-B545-3A69-C8D46537CCE8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35278</xdr:rowOff>
    </xdr:from>
    <xdr:to>
      <xdr:col>0</xdr:col>
      <xdr:colOff>1630355</xdr:colOff>
      <xdr:row>32</xdr:row>
      <xdr:rowOff>679240</xdr:rowOff>
    </xdr:to>
    <xdr:pic>
      <xdr:nvPicPr>
        <xdr:cNvPr id="2052" name="Immagine 2051">
          <a:extLst>
            <a:ext uri="{FF2B5EF4-FFF2-40B4-BE49-F238E27FC236}">
              <a16:creationId xmlns:a16="http://schemas.microsoft.com/office/drawing/2014/main" id="{9406C5F2-534A-08E3-15BA-41DB9FC70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8137778"/>
          <a:ext cx="1487692" cy="1432278"/>
        </a:xfrm>
        <a:prstGeom prst="rect">
          <a:avLst/>
        </a:prstGeom>
      </xdr:spPr>
    </xdr:pic>
    <xdr:clientData/>
  </xdr:twoCellAnchor>
  <xdr:twoCellAnchor editAs="oneCell">
    <xdr:from>
      <xdr:col>0</xdr:col>
      <xdr:colOff>63493</xdr:colOff>
      <xdr:row>29</xdr:row>
      <xdr:rowOff>7056</xdr:rowOff>
    </xdr:from>
    <xdr:to>
      <xdr:col>0</xdr:col>
      <xdr:colOff>1411111</xdr:colOff>
      <xdr:row>30</xdr:row>
      <xdr:rowOff>1100665</xdr:rowOff>
    </xdr:to>
    <xdr:pic>
      <xdr:nvPicPr>
        <xdr:cNvPr id="2053" name="Immagine 2052" descr="C.P. Company Stretch Sateen Cargo Hose Grün - gruen">
          <a:extLst>
            <a:ext uri="{FF2B5EF4-FFF2-40B4-BE49-F238E27FC236}">
              <a16:creationId xmlns:a16="http://schemas.microsoft.com/office/drawing/2014/main" id="{52302DA6-83F4-61B4-E870-2B15DF3FA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8" t="3392" r="14937" b="4016"/>
        <a:stretch>
          <a:fillRect/>
        </a:stretch>
      </xdr:blipFill>
      <xdr:spPr bwMode="auto">
        <a:xfrm>
          <a:off x="63493" y="100640445"/>
          <a:ext cx="1347618" cy="2229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59969</xdr:colOff>
      <xdr:row>28</xdr:row>
      <xdr:rowOff>52915</xdr:rowOff>
    </xdr:from>
    <xdr:to>
      <xdr:col>0</xdr:col>
      <xdr:colOff>1659050</xdr:colOff>
      <xdr:row>28</xdr:row>
      <xdr:rowOff>1866195</xdr:rowOff>
    </xdr:to>
    <xdr:pic>
      <xdr:nvPicPr>
        <xdr:cNvPr id="2054" name="Immagine 2053" descr="GD Shell Goggle Jacket-0">
          <a:extLst>
            <a:ext uri="{FF2B5EF4-FFF2-40B4-BE49-F238E27FC236}">
              <a16:creationId xmlns:a16="http://schemas.microsoft.com/office/drawing/2014/main" id="{8CE723F8-B24A-07A6-95ED-A05C91617C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25" t="9948" r="1" b="10933"/>
        <a:stretch>
          <a:fillRect/>
        </a:stretch>
      </xdr:blipFill>
      <xdr:spPr bwMode="auto">
        <a:xfrm>
          <a:off x="59969" y="15250582"/>
          <a:ext cx="1387838" cy="1813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70580</xdr:colOff>
      <xdr:row>26</xdr:row>
      <xdr:rowOff>21168</xdr:rowOff>
    </xdr:from>
    <xdr:to>
      <xdr:col>0</xdr:col>
      <xdr:colOff>1630515</xdr:colOff>
      <xdr:row>27</xdr:row>
      <xdr:rowOff>947352</xdr:rowOff>
    </xdr:to>
    <xdr:pic>
      <xdr:nvPicPr>
        <xdr:cNvPr id="2057" name="Immagine 2056">
          <a:extLst>
            <a:ext uri="{FF2B5EF4-FFF2-40B4-BE49-F238E27FC236}">
              <a16:creationId xmlns:a16="http://schemas.microsoft.com/office/drawing/2014/main" id="{9EFF8632-B854-62A0-C177-5D48C3BF3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4736" t="10261"/>
        <a:stretch>
          <a:fillRect/>
        </a:stretch>
      </xdr:blipFill>
      <xdr:spPr>
        <a:xfrm>
          <a:off x="70580" y="94777279"/>
          <a:ext cx="1379172" cy="1919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30914</xdr:rowOff>
    </xdr:from>
    <xdr:to>
      <xdr:col>0</xdr:col>
      <xdr:colOff>1398905</xdr:colOff>
      <xdr:row>25</xdr:row>
      <xdr:rowOff>1886808</xdr:rowOff>
    </xdr:to>
    <xdr:pic>
      <xdr:nvPicPr>
        <xdr:cNvPr id="2066" name="Immagine 2065" descr="C.P. COMPANY: giacche casual - Giacca a collo alto tasche zip e cappuccio">
          <a:extLst>
            <a:ext uri="{FF2B5EF4-FFF2-40B4-BE49-F238E27FC236}">
              <a16:creationId xmlns:a16="http://schemas.microsoft.com/office/drawing/2014/main" id="{03DF53CC-4C8A-40CD-9E38-B582D22AE3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43" b="3867"/>
        <a:stretch/>
      </xdr:blipFill>
      <xdr:spPr bwMode="auto">
        <a:xfrm>
          <a:off x="0" y="91139303"/>
          <a:ext cx="1397000" cy="1861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45860</xdr:colOff>
      <xdr:row>23</xdr:row>
      <xdr:rowOff>67029</xdr:rowOff>
    </xdr:from>
    <xdr:to>
      <xdr:col>0</xdr:col>
      <xdr:colOff>1377455</xdr:colOff>
      <xdr:row>24</xdr:row>
      <xdr:rowOff>670561</xdr:rowOff>
    </xdr:to>
    <xdr:pic>
      <xdr:nvPicPr>
        <xdr:cNvPr id="2072" name="Immagine 2071">
          <a:extLst>
            <a:ext uri="{FF2B5EF4-FFF2-40B4-BE49-F238E27FC236}">
              <a16:creationId xmlns:a16="http://schemas.microsoft.com/office/drawing/2014/main" id="{623C20CA-FE56-4017-BE99-706DD0E696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5" t="4806" r="7285" b="8217"/>
        <a:stretch>
          <a:fillRect/>
        </a:stretch>
      </xdr:blipFill>
      <xdr:spPr>
        <a:xfrm>
          <a:off x="45860" y="10015362"/>
          <a:ext cx="1333500" cy="1277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4"/>
  <sheetViews>
    <sheetView tabSelected="1" zoomScaleNormal="100" workbookViewId="0">
      <pane xSplit="1" ySplit="14" topLeftCell="B45" activePane="bottomRight" state="frozen"/>
      <selection pane="topRight" activeCell="B1" sqref="B1"/>
      <selection pane="bottomLeft" activeCell="A15" sqref="A15"/>
      <selection pane="bottomRight" activeCell="D45" sqref="D45"/>
    </sheetView>
  </sheetViews>
  <sheetFormatPr defaultColWidth="9.1328125" defaultRowHeight="14.25" x14ac:dyDescent="0.35"/>
  <cols>
    <col min="1" max="1" width="28" style="2" customWidth="1"/>
    <col min="2" max="2" width="9.1328125" style="2"/>
    <col min="3" max="3" width="19.86328125" style="2" bestFit="1" customWidth="1"/>
    <col min="4" max="4" width="25.1328125" style="2" bestFit="1" customWidth="1"/>
    <col min="5" max="5" width="13.73046875" style="3" bestFit="1" customWidth="1"/>
    <col min="6" max="6" width="11.86328125" style="4" bestFit="1" customWidth="1"/>
    <col min="7" max="7" width="11.1328125" style="2" bestFit="1" customWidth="1"/>
    <col min="8" max="8" width="10.1328125" style="20" bestFit="1" customWidth="1"/>
    <col min="9" max="9" width="4.265625" style="2" bestFit="1" customWidth="1"/>
    <col min="10" max="10" width="4" style="2" bestFit="1" customWidth="1"/>
    <col min="11" max="11" width="3.3984375" style="3" bestFit="1" customWidth="1"/>
    <col min="12" max="19" width="3.1328125" style="2" bestFit="1" customWidth="1"/>
    <col min="20" max="21" width="4.1328125" style="2" bestFit="1" customWidth="1"/>
    <col min="22" max="22" width="2.1328125" style="2" bestFit="1" customWidth="1"/>
    <col min="23" max="23" width="3" style="2" bestFit="1" customWidth="1"/>
    <col min="24" max="24" width="4" style="2" bestFit="1" customWidth="1"/>
    <col min="25" max="25" width="5" style="2" bestFit="1" customWidth="1"/>
    <col min="26" max="27" width="13" style="14" customWidth="1"/>
    <col min="28" max="28" width="20" style="14" customWidth="1"/>
    <col min="29" max="29" width="13" style="14" customWidth="1"/>
    <col min="30" max="31" width="13" style="16" customWidth="1"/>
    <col min="32" max="16384" width="9.1328125" style="2"/>
  </cols>
  <sheetData>
    <row r="1" spans="1:31" x14ac:dyDescent="0.35">
      <c r="A1" s="26"/>
      <c r="B1" s="26"/>
      <c r="C1" s="26"/>
      <c r="D1" s="27"/>
      <c r="E1" s="28"/>
      <c r="F1" s="26"/>
      <c r="G1" s="29"/>
      <c r="H1" s="26"/>
      <c r="I1" s="26"/>
      <c r="J1" s="27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30"/>
      <c r="Z1" s="30"/>
      <c r="AA1" s="30"/>
      <c r="AB1" s="30"/>
      <c r="AC1" s="31"/>
      <c r="AD1" s="31"/>
      <c r="AE1" s="2"/>
    </row>
    <row r="2" spans="1:31" x14ac:dyDescent="0.35">
      <c r="A2" s="26"/>
      <c r="B2" s="26"/>
      <c r="C2" s="26"/>
      <c r="D2" s="27"/>
      <c r="E2" s="28"/>
      <c r="F2" s="26"/>
      <c r="G2" s="29"/>
      <c r="H2" s="26"/>
      <c r="I2" s="26"/>
      <c r="J2" s="27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30"/>
      <c r="Z2" s="30"/>
      <c r="AA2" s="30"/>
      <c r="AB2" s="30"/>
      <c r="AC2" s="31"/>
      <c r="AD2" s="31"/>
      <c r="AE2" s="2"/>
    </row>
    <row r="3" spans="1:31" x14ac:dyDescent="0.35">
      <c r="A3" s="26"/>
      <c r="B3" s="26"/>
      <c r="C3" s="26"/>
      <c r="D3" s="27"/>
      <c r="E3" s="28"/>
      <c r="F3" s="26"/>
      <c r="G3" s="29"/>
      <c r="H3" s="26"/>
      <c r="I3" s="26"/>
      <c r="J3" s="27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30"/>
      <c r="Z3" s="30"/>
      <c r="AA3" s="30"/>
      <c r="AB3" s="30"/>
      <c r="AC3" s="31"/>
      <c r="AD3" s="31"/>
      <c r="AE3" s="2"/>
    </row>
    <row r="4" spans="1:31" x14ac:dyDescent="0.35">
      <c r="A4" s="26"/>
      <c r="B4" s="26"/>
      <c r="C4" s="26"/>
      <c r="D4" s="27"/>
      <c r="E4" s="28"/>
      <c r="F4" s="26"/>
      <c r="G4" s="29"/>
      <c r="H4" s="26"/>
      <c r="I4" s="26"/>
      <c r="J4" s="27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30"/>
      <c r="Z4" s="30"/>
      <c r="AA4" s="30"/>
      <c r="AB4" s="30"/>
      <c r="AC4" s="31"/>
      <c r="AD4" s="31"/>
      <c r="AE4" s="2"/>
    </row>
    <row r="5" spans="1:31" x14ac:dyDescent="0.35">
      <c r="A5" s="26"/>
      <c r="B5" s="26"/>
      <c r="C5" s="26"/>
      <c r="D5" s="27"/>
      <c r="E5" s="28"/>
      <c r="F5" s="26"/>
      <c r="G5" s="29"/>
      <c r="H5" s="26"/>
      <c r="I5" s="26"/>
      <c r="J5" s="27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30"/>
      <c r="Z5" s="30"/>
      <c r="AA5" s="30"/>
      <c r="AB5" s="30"/>
      <c r="AC5" s="31"/>
      <c r="AD5" s="31"/>
      <c r="AE5" s="2"/>
    </row>
    <row r="6" spans="1:31" x14ac:dyDescent="0.35">
      <c r="A6" s="26"/>
      <c r="B6" s="26"/>
      <c r="C6" s="26"/>
      <c r="D6" s="27"/>
      <c r="E6" s="28"/>
      <c r="F6" s="26"/>
      <c r="G6" s="29"/>
      <c r="H6" s="26"/>
      <c r="I6" s="26"/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30"/>
      <c r="Z6" s="30"/>
      <c r="AA6" s="30"/>
      <c r="AB6" s="30"/>
      <c r="AC6" s="31"/>
      <c r="AD6" s="31"/>
      <c r="AE6" s="2"/>
    </row>
    <row r="7" spans="1:31" x14ac:dyDescent="0.35">
      <c r="A7" s="26"/>
      <c r="B7" s="26"/>
      <c r="C7" s="26"/>
      <c r="D7" s="27"/>
      <c r="E7" s="28"/>
      <c r="F7" s="26"/>
      <c r="G7" s="29"/>
      <c r="H7" s="26"/>
      <c r="I7" s="26"/>
      <c r="J7" s="27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30"/>
      <c r="Z7" s="30"/>
      <c r="AA7" s="30"/>
      <c r="AB7" s="30"/>
      <c r="AC7" s="31"/>
      <c r="AD7" s="31"/>
      <c r="AE7" s="2"/>
    </row>
    <row r="8" spans="1:31" x14ac:dyDescent="0.35">
      <c r="A8" s="26"/>
      <c r="B8" s="26"/>
      <c r="C8" s="26"/>
      <c r="D8" s="27"/>
      <c r="E8" s="28"/>
      <c r="F8" s="26"/>
      <c r="G8" s="29"/>
      <c r="H8" s="26"/>
      <c r="I8" s="26"/>
      <c r="J8" s="27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30"/>
      <c r="Z8" s="30"/>
      <c r="AA8" s="30"/>
      <c r="AB8" s="30"/>
      <c r="AC8" s="31"/>
      <c r="AD8" s="31"/>
      <c r="AE8" s="2"/>
    </row>
    <row r="9" spans="1:31" x14ac:dyDescent="0.35">
      <c r="A9" s="26"/>
      <c r="B9" s="26"/>
      <c r="C9" s="26"/>
      <c r="D9" s="27"/>
      <c r="E9" s="28"/>
      <c r="F9" s="26"/>
      <c r="G9" s="29"/>
      <c r="H9" s="26"/>
      <c r="I9" s="26"/>
      <c r="J9" s="27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30"/>
      <c r="Z9" s="30"/>
      <c r="AA9" s="30"/>
      <c r="AB9" s="30"/>
      <c r="AC9" s="31"/>
      <c r="AD9" s="31"/>
      <c r="AE9" s="2"/>
    </row>
    <row r="10" spans="1:31" x14ac:dyDescent="0.35">
      <c r="A10" s="26"/>
      <c r="B10" s="26"/>
      <c r="C10" s="26"/>
      <c r="D10" s="27"/>
      <c r="E10" s="28"/>
      <c r="F10" s="26"/>
      <c r="G10" s="29"/>
      <c r="H10" s="26"/>
      <c r="I10" s="26"/>
      <c r="J10" s="27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30"/>
      <c r="Z10" s="30"/>
      <c r="AA10" s="30"/>
      <c r="AB10" s="30"/>
      <c r="AC10" s="31"/>
      <c r="AD10" s="31"/>
      <c r="AE10" s="2"/>
    </row>
    <row r="11" spans="1:31" x14ac:dyDescent="0.35">
      <c r="A11" s="26"/>
      <c r="B11" s="26"/>
      <c r="C11" s="26"/>
      <c r="D11" s="27"/>
      <c r="E11" s="28"/>
      <c r="F11" s="26"/>
      <c r="G11" s="29"/>
      <c r="H11" s="26"/>
      <c r="I11" s="26"/>
      <c r="J11" s="27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30"/>
      <c r="Z11" s="30"/>
      <c r="AA11" s="30"/>
      <c r="AB11" s="30"/>
      <c r="AC11" s="31"/>
      <c r="AD11" s="31"/>
      <c r="AE11" s="2"/>
    </row>
    <row r="12" spans="1:31" ht="15.75" x14ac:dyDescent="0.35">
      <c r="A12" s="26"/>
      <c r="B12" s="26"/>
      <c r="C12" s="26"/>
      <c r="D12" s="27"/>
      <c r="E12" s="28"/>
      <c r="F12" s="26"/>
      <c r="G12" s="29"/>
      <c r="H12" s="10"/>
      <c r="I12" s="26"/>
      <c r="J12" s="27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30"/>
      <c r="Z12" s="30"/>
      <c r="AA12" s="30"/>
      <c r="AB12" s="30"/>
      <c r="AC12" s="31"/>
      <c r="AD12" s="31"/>
      <c r="AE12" s="2"/>
    </row>
    <row r="13" spans="1:31" ht="15.75" x14ac:dyDescent="0.35">
      <c r="A13" s="26"/>
      <c r="B13" s="26"/>
      <c r="C13" s="26"/>
      <c r="D13" s="26"/>
      <c r="E13" s="27"/>
      <c r="F13" s="28"/>
      <c r="G13" s="26"/>
      <c r="H13" s="29"/>
      <c r="I13" s="10"/>
      <c r="J13" s="26"/>
      <c r="K13" s="27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30"/>
      <c r="AA13" s="30"/>
      <c r="AB13" s="30"/>
      <c r="AC13" s="30"/>
      <c r="AD13" s="31"/>
      <c r="AE13" s="31"/>
    </row>
    <row r="14" spans="1:31" s="19" customFormat="1" ht="28.5" x14ac:dyDescent="0.45">
      <c r="A14" s="21" t="s">
        <v>0</v>
      </c>
      <c r="B14" s="21" t="s">
        <v>1</v>
      </c>
      <c r="C14" s="21" t="s">
        <v>2</v>
      </c>
      <c r="D14" s="21" t="s">
        <v>3</v>
      </c>
      <c r="E14" s="22" t="s">
        <v>4</v>
      </c>
      <c r="F14" s="23" t="s">
        <v>5</v>
      </c>
      <c r="G14" s="21" t="s">
        <v>6</v>
      </c>
      <c r="H14" s="22" t="s">
        <v>7</v>
      </c>
      <c r="I14" s="21" t="s">
        <v>8</v>
      </c>
      <c r="J14" s="21" t="s">
        <v>9</v>
      </c>
      <c r="K14" s="22" t="s">
        <v>10</v>
      </c>
      <c r="L14" s="21" t="s">
        <v>11</v>
      </c>
      <c r="M14" s="21" t="s">
        <v>12</v>
      </c>
      <c r="N14" s="21" t="s">
        <v>13</v>
      </c>
      <c r="O14" s="21" t="s">
        <v>14</v>
      </c>
      <c r="P14" s="21" t="s">
        <v>15</v>
      </c>
      <c r="Q14" s="21" t="s">
        <v>16</v>
      </c>
      <c r="R14" s="21" t="s">
        <v>17</v>
      </c>
      <c r="S14" s="21" t="s">
        <v>18</v>
      </c>
      <c r="T14" s="21" t="s">
        <v>19</v>
      </c>
      <c r="U14" s="21" t="s">
        <v>20</v>
      </c>
      <c r="V14" s="21" t="s">
        <v>21</v>
      </c>
      <c r="W14" s="21" t="s">
        <v>22</v>
      </c>
      <c r="X14" s="21" t="s">
        <v>23</v>
      </c>
      <c r="Y14" s="21" t="s">
        <v>24</v>
      </c>
      <c r="Z14" s="18" t="s">
        <v>25</v>
      </c>
      <c r="AA14" s="18" t="s">
        <v>26</v>
      </c>
      <c r="AB14" s="18" t="s">
        <v>27</v>
      </c>
      <c r="AC14" s="18" t="s">
        <v>28</v>
      </c>
      <c r="AD14" s="24" t="s">
        <v>29</v>
      </c>
      <c r="AE14" s="24" t="s">
        <v>30</v>
      </c>
    </row>
    <row r="15" spans="1:31" ht="45.95" customHeight="1" x14ac:dyDescent="0.35">
      <c r="A15" s="41"/>
      <c r="B15" s="12" t="s">
        <v>31</v>
      </c>
      <c r="C15" s="12" t="s">
        <v>32</v>
      </c>
      <c r="D15" s="12" t="s">
        <v>33</v>
      </c>
      <c r="E15" s="32" t="s">
        <v>34</v>
      </c>
      <c r="F15" s="33" t="s">
        <v>35</v>
      </c>
      <c r="G15" s="12" t="s">
        <v>36</v>
      </c>
      <c r="H15" s="34" t="s">
        <v>37</v>
      </c>
      <c r="I15" s="35">
        <f t="shared" ref="I15:I23" si="0">SUM(J15:Y15)</f>
        <v>2</v>
      </c>
      <c r="J15" s="36"/>
      <c r="K15" s="37">
        <v>1</v>
      </c>
      <c r="L15" s="36">
        <v>1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8">
        <v>64</v>
      </c>
      <c r="AA15" s="38">
        <f>SUM(Z15*I15)</f>
        <v>128</v>
      </c>
      <c r="AB15" s="38">
        <f>Z15*(1-30%)</f>
        <v>44.8</v>
      </c>
      <c r="AC15" s="38">
        <f>SUM(AB15*I15)</f>
        <v>89.6</v>
      </c>
      <c r="AD15" s="39">
        <f>SUM(AB15/1.13)</f>
        <v>39.646017699115042</v>
      </c>
      <c r="AE15" s="39">
        <f>SUM(AD15*I15)</f>
        <v>79.292035398230084</v>
      </c>
    </row>
    <row r="16" spans="1:31" ht="45.95" customHeight="1" x14ac:dyDescent="0.35">
      <c r="A16" s="41"/>
      <c r="B16" s="12" t="s">
        <v>31</v>
      </c>
      <c r="C16" s="12" t="s">
        <v>32</v>
      </c>
      <c r="D16" s="12" t="s">
        <v>33</v>
      </c>
      <c r="E16" s="32" t="s">
        <v>38</v>
      </c>
      <c r="F16" s="33" t="s">
        <v>35</v>
      </c>
      <c r="G16" s="12" t="s">
        <v>36</v>
      </c>
      <c r="H16" s="34" t="s">
        <v>37</v>
      </c>
      <c r="I16" s="35">
        <f t="shared" si="0"/>
        <v>1</v>
      </c>
      <c r="J16" s="36"/>
      <c r="K16" s="37">
        <v>1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8">
        <v>64</v>
      </c>
      <c r="AA16" s="38">
        <f t="shared" ref="AA16:AA45" si="1">SUM(Z16*I16)</f>
        <v>64</v>
      </c>
      <c r="AB16" s="38">
        <f>Z16*(1-30%)</f>
        <v>44.8</v>
      </c>
      <c r="AC16" s="38">
        <f>SUM(AB16*I16)</f>
        <v>44.8</v>
      </c>
      <c r="AD16" s="39">
        <f t="shared" ref="AD16:AD19" si="2">SUM(AB16/1.13)</f>
        <v>39.646017699115042</v>
      </c>
      <c r="AE16" s="39">
        <f>SUM(AD16*I16)</f>
        <v>39.646017699115042</v>
      </c>
    </row>
    <row r="17" spans="1:31" ht="60" customHeight="1" x14ac:dyDescent="0.35">
      <c r="A17" s="40"/>
      <c r="B17" s="12" t="s">
        <v>31</v>
      </c>
      <c r="C17" s="12" t="s">
        <v>39</v>
      </c>
      <c r="D17" s="12" t="s">
        <v>33</v>
      </c>
      <c r="E17" s="32" t="s">
        <v>40</v>
      </c>
      <c r="F17" s="33" t="s">
        <v>35</v>
      </c>
      <c r="G17" s="12" t="s">
        <v>36</v>
      </c>
      <c r="H17" s="34" t="s">
        <v>37</v>
      </c>
      <c r="I17" s="35">
        <f t="shared" si="0"/>
        <v>1</v>
      </c>
      <c r="J17" s="36"/>
      <c r="K17" s="37">
        <v>1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8">
        <v>79</v>
      </c>
      <c r="AA17" s="38">
        <f t="shared" si="1"/>
        <v>79</v>
      </c>
      <c r="AB17" s="38">
        <f>Z17*(1-30%)</f>
        <v>55.3</v>
      </c>
      <c r="AC17" s="38">
        <f>SUM(AB17*I17)</f>
        <v>55.3</v>
      </c>
      <c r="AD17" s="39">
        <f t="shared" si="2"/>
        <v>48.938053097345133</v>
      </c>
      <c r="AE17" s="39">
        <f>SUM(AD17*I17)</f>
        <v>48.938053097345133</v>
      </c>
    </row>
    <row r="18" spans="1:31" ht="60" customHeight="1" x14ac:dyDescent="0.35">
      <c r="A18" s="40"/>
      <c r="B18" s="12" t="s">
        <v>31</v>
      </c>
      <c r="C18" s="12" t="s">
        <v>39</v>
      </c>
      <c r="D18" s="12" t="s">
        <v>33</v>
      </c>
      <c r="E18" s="32" t="s">
        <v>34</v>
      </c>
      <c r="F18" s="33" t="s">
        <v>35</v>
      </c>
      <c r="G18" s="12" t="s">
        <v>36</v>
      </c>
      <c r="H18" s="34" t="s">
        <v>37</v>
      </c>
      <c r="I18" s="35">
        <f t="shared" si="0"/>
        <v>1</v>
      </c>
      <c r="J18" s="36"/>
      <c r="K18" s="37">
        <v>1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8">
        <v>79</v>
      </c>
      <c r="AA18" s="38">
        <f t="shared" si="1"/>
        <v>79</v>
      </c>
      <c r="AB18" s="38">
        <f>Z18*(1-30%)</f>
        <v>55.3</v>
      </c>
      <c r="AC18" s="38">
        <f>SUM(AB18*I18)</f>
        <v>55.3</v>
      </c>
      <c r="AD18" s="39">
        <f t="shared" si="2"/>
        <v>48.938053097345133</v>
      </c>
      <c r="AE18" s="39">
        <f>SUM(AD18*I18)</f>
        <v>48.938053097345133</v>
      </c>
    </row>
    <row r="19" spans="1:31" ht="97.5" customHeight="1" x14ac:dyDescent="0.35">
      <c r="A19" s="40"/>
      <c r="B19" s="12" t="s">
        <v>31</v>
      </c>
      <c r="C19" s="12" t="s">
        <v>41</v>
      </c>
      <c r="D19" s="12" t="s">
        <v>42</v>
      </c>
      <c r="E19" s="32" t="s">
        <v>43</v>
      </c>
      <c r="F19" s="33" t="s">
        <v>44</v>
      </c>
      <c r="G19" s="12" t="s">
        <v>45</v>
      </c>
      <c r="H19" s="34" t="s">
        <v>46</v>
      </c>
      <c r="I19" s="37">
        <f t="shared" si="0"/>
        <v>1</v>
      </c>
      <c r="J19" s="36"/>
      <c r="K19" s="37"/>
      <c r="L19" s="36"/>
      <c r="M19" s="36"/>
      <c r="N19" s="36">
        <v>1</v>
      </c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8">
        <v>124</v>
      </c>
      <c r="AA19" s="38">
        <f t="shared" si="1"/>
        <v>124</v>
      </c>
      <c r="AB19" s="38">
        <f>Z19*(1-30%)</f>
        <v>86.8</v>
      </c>
      <c r="AC19" s="38">
        <f>SUM(AB19*I19)</f>
        <v>86.8</v>
      </c>
      <c r="AD19" s="39">
        <f t="shared" si="2"/>
        <v>76.814159292035399</v>
      </c>
      <c r="AE19" s="39">
        <f>SUM(AD19*I19)</f>
        <v>76.814159292035399</v>
      </c>
    </row>
    <row r="20" spans="1:31" ht="97.5" customHeight="1" x14ac:dyDescent="0.35">
      <c r="A20" s="40"/>
      <c r="B20" s="12"/>
      <c r="C20" s="12"/>
      <c r="D20" s="12"/>
      <c r="E20" s="32"/>
      <c r="F20" s="33"/>
      <c r="G20" s="12"/>
      <c r="H20" s="34"/>
      <c r="I20" s="37"/>
      <c r="J20" s="36"/>
      <c r="K20" s="37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8"/>
      <c r="AA20" s="38"/>
      <c r="AB20" s="38"/>
      <c r="AC20" s="38"/>
      <c r="AD20" s="39"/>
      <c r="AE20" s="39"/>
    </row>
    <row r="21" spans="1:31" ht="191.1" customHeight="1" x14ac:dyDescent="0.35">
      <c r="A21" s="1"/>
      <c r="B21" s="12" t="s">
        <v>31</v>
      </c>
      <c r="C21" s="12" t="s">
        <v>47</v>
      </c>
      <c r="D21" s="12" t="s">
        <v>48</v>
      </c>
      <c r="E21" s="32" t="s">
        <v>43</v>
      </c>
      <c r="F21" s="33" t="s">
        <v>35</v>
      </c>
      <c r="G21" s="12" t="s">
        <v>49</v>
      </c>
      <c r="H21" s="34" t="s">
        <v>46</v>
      </c>
      <c r="I21" s="37">
        <f t="shared" si="0"/>
        <v>1</v>
      </c>
      <c r="J21" s="36"/>
      <c r="K21" s="37"/>
      <c r="L21" s="36"/>
      <c r="M21" s="36"/>
      <c r="N21" s="36"/>
      <c r="O21" s="36"/>
      <c r="P21" s="36">
        <v>1</v>
      </c>
      <c r="Q21" s="36"/>
      <c r="R21" s="36"/>
      <c r="S21" s="36"/>
      <c r="T21" s="36"/>
      <c r="U21" s="36"/>
      <c r="V21" s="36"/>
      <c r="W21" s="36"/>
      <c r="X21" s="36"/>
      <c r="Y21" s="36"/>
      <c r="Z21" s="38">
        <v>124</v>
      </c>
      <c r="AA21" s="38">
        <f t="shared" si="1"/>
        <v>124</v>
      </c>
      <c r="AB21" s="38">
        <f>Z21*(1-30%)</f>
        <v>86.8</v>
      </c>
      <c r="AC21" s="38">
        <f>SUM(AB21*I21)</f>
        <v>86.8</v>
      </c>
      <c r="AD21" s="39">
        <f t="shared" ref="AD21:AD24" si="3">SUM(AB21/1.13)</f>
        <v>76.814159292035399</v>
      </c>
      <c r="AE21" s="39">
        <f>SUM(AD21*I21)</f>
        <v>76.814159292035399</v>
      </c>
    </row>
    <row r="22" spans="1:31" ht="72.599999999999994" customHeight="1" x14ac:dyDescent="0.35">
      <c r="A22" s="40"/>
      <c r="B22" s="12" t="s">
        <v>31</v>
      </c>
      <c r="C22" s="12" t="s">
        <v>50</v>
      </c>
      <c r="D22" s="12" t="s">
        <v>51</v>
      </c>
      <c r="E22" s="32" t="s">
        <v>52</v>
      </c>
      <c r="F22" s="33" t="s">
        <v>53</v>
      </c>
      <c r="G22" s="12" t="s">
        <v>54</v>
      </c>
      <c r="H22" s="34" t="s">
        <v>55</v>
      </c>
      <c r="I22" s="35">
        <f t="shared" si="0"/>
        <v>1</v>
      </c>
      <c r="J22" s="36"/>
      <c r="K22" s="37"/>
      <c r="L22" s="36"/>
      <c r="M22" s="36"/>
      <c r="N22" s="36"/>
      <c r="O22" s="36"/>
      <c r="P22" s="36"/>
      <c r="Q22" s="36"/>
      <c r="R22" s="36"/>
      <c r="S22" s="36"/>
      <c r="T22" s="36">
        <v>1</v>
      </c>
      <c r="U22" s="36"/>
      <c r="V22" s="36"/>
      <c r="W22" s="36"/>
      <c r="X22" s="36"/>
      <c r="Y22" s="36"/>
      <c r="Z22" s="38">
        <v>110</v>
      </c>
      <c r="AA22" s="38">
        <f t="shared" si="1"/>
        <v>110</v>
      </c>
      <c r="AB22" s="38">
        <f>Z22*(1-30%)</f>
        <v>77</v>
      </c>
      <c r="AC22" s="38">
        <f>SUM(AB22*I22)</f>
        <v>77</v>
      </c>
      <c r="AD22" s="39">
        <f t="shared" si="3"/>
        <v>68.141592920353986</v>
      </c>
      <c r="AE22" s="39">
        <f>SUM(AD22*I22)</f>
        <v>68.141592920353986</v>
      </c>
    </row>
    <row r="23" spans="1:31" ht="72.599999999999994" customHeight="1" x14ac:dyDescent="0.35">
      <c r="A23" s="40"/>
      <c r="B23" s="12" t="s">
        <v>31</v>
      </c>
      <c r="C23" s="12" t="s">
        <v>50</v>
      </c>
      <c r="D23" s="12" t="s">
        <v>51</v>
      </c>
      <c r="E23" s="32" t="s">
        <v>40</v>
      </c>
      <c r="F23" s="33" t="s">
        <v>53</v>
      </c>
      <c r="G23" s="12" t="s">
        <v>54</v>
      </c>
      <c r="H23" s="34" t="s">
        <v>55</v>
      </c>
      <c r="I23" s="35">
        <f t="shared" si="0"/>
        <v>1</v>
      </c>
      <c r="J23" s="36"/>
      <c r="K23" s="37"/>
      <c r="L23" s="36"/>
      <c r="M23" s="36"/>
      <c r="N23" s="36"/>
      <c r="O23" s="36"/>
      <c r="P23" s="36"/>
      <c r="Q23" s="36"/>
      <c r="R23" s="36"/>
      <c r="S23" s="36"/>
      <c r="T23" s="36">
        <v>1</v>
      </c>
      <c r="U23" s="36"/>
      <c r="V23" s="36"/>
      <c r="W23" s="36"/>
      <c r="X23" s="36"/>
      <c r="Y23" s="36"/>
      <c r="Z23" s="38">
        <v>110</v>
      </c>
      <c r="AA23" s="38">
        <f t="shared" si="1"/>
        <v>110</v>
      </c>
      <c r="AB23" s="38">
        <f>Z23*(1-30%)</f>
        <v>77</v>
      </c>
      <c r="AC23" s="38">
        <f>SUM(AB23*I23)</f>
        <v>77</v>
      </c>
      <c r="AD23" s="39">
        <f t="shared" si="3"/>
        <v>68.141592920353986</v>
      </c>
      <c r="AE23" s="39">
        <f>SUM(AD23*I23)</f>
        <v>68.141592920353986</v>
      </c>
    </row>
    <row r="24" spans="1:31" ht="53.45" customHeight="1" x14ac:dyDescent="0.35">
      <c r="A24" s="41"/>
      <c r="B24" s="12" t="s">
        <v>31</v>
      </c>
      <c r="C24" s="12" t="s">
        <v>56</v>
      </c>
      <c r="D24" s="12" t="s">
        <v>57</v>
      </c>
      <c r="E24" s="32" t="s">
        <v>43</v>
      </c>
      <c r="F24" s="33" t="s">
        <v>53</v>
      </c>
      <c r="G24" s="12" t="s">
        <v>58</v>
      </c>
      <c r="H24" s="34" t="s">
        <v>59</v>
      </c>
      <c r="I24" s="35">
        <v>34</v>
      </c>
      <c r="J24" s="36"/>
      <c r="K24" s="37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8">
        <v>59</v>
      </c>
      <c r="AA24" s="38">
        <f t="shared" si="1"/>
        <v>2006</v>
      </c>
      <c r="AB24" s="38">
        <f>Z24*(1-30%)</f>
        <v>41.3</v>
      </c>
      <c r="AC24" s="38">
        <f>SUM(AB24*I24)</f>
        <v>1404.1999999999998</v>
      </c>
      <c r="AD24" s="39">
        <f t="shared" si="3"/>
        <v>36.548672566371685</v>
      </c>
      <c r="AE24" s="39">
        <f>SUM(AD24*I24)</f>
        <v>1242.6548672566373</v>
      </c>
    </row>
    <row r="25" spans="1:31" ht="53.45" customHeight="1" x14ac:dyDescent="0.35">
      <c r="A25" s="41"/>
      <c r="B25" s="12"/>
      <c r="C25" s="12"/>
      <c r="D25" s="12"/>
      <c r="E25" s="32"/>
      <c r="F25" s="33"/>
      <c r="G25" s="12"/>
      <c r="H25" s="34"/>
      <c r="I25" s="35"/>
      <c r="J25" s="36"/>
      <c r="K25" s="37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8"/>
      <c r="AA25" s="38"/>
      <c r="AB25" s="38"/>
      <c r="AC25" s="38"/>
      <c r="AD25" s="39"/>
      <c r="AE25" s="39"/>
    </row>
    <row r="26" spans="1:31" ht="150.6" customHeight="1" x14ac:dyDescent="0.35">
      <c r="A26" s="12"/>
      <c r="B26" s="12" t="s">
        <v>31</v>
      </c>
      <c r="C26" s="12" t="s">
        <v>60</v>
      </c>
      <c r="D26" s="12" t="s">
        <v>61</v>
      </c>
      <c r="E26" s="32" t="s">
        <v>62</v>
      </c>
      <c r="F26" s="33" t="s">
        <v>63</v>
      </c>
      <c r="G26" s="12" t="s">
        <v>64</v>
      </c>
      <c r="H26" s="34" t="s">
        <v>65</v>
      </c>
      <c r="I26" s="35">
        <f t="shared" ref="I26:I45" si="4">SUM(J26:Y26)</f>
        <v>1</v>
      </c>
      <c r="J26" s="36"/>
      <c r="K26" s="37"/>
      <c r="L26" s="36"/>
      <c r="M26" s="36"/>
      <c r="N26" s="36"/>
      <c r="O26" s="36">
        <v>1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8">
        <v>181</v>
      </c>
      <c r="AA26" s="38">
        <f t="shared" si="1"/>
        <v>181</v>
      </c>
      <c r="AB26" s="38">
        <f t="shared" ref="AB26:AB34" si="5">Z26*(1-30%)</f>
        <v>126.69999999999999</v>
      </c>
      <c r="AC26" s="38">
        <f t="shared" ref="AC26:AC34" si="6">SUM(AB26*I26)</f>
        <v>126.69999999999999</v>
      </c>
      <c r="AD26" s="39">
        <f t="shared" ref="AD26:AD34" si="7">SUM(AB26/1.13)</f>
        <v>112.12389380530973</v>
      </c>
      <c r="AE26" s="39">
        <f t="shared" ref="AE26:AE34" si="8">SUM(AD26*I26)</f>
        <v>112.12389380530973</v>
      </c>
    </row>
    <row r="27" spans="1:31" ht="78.599999999999994" customHeight="1" x14ac:dyDescent="0.35">
      <c r="A27" s="41"/>
      <c r="B27" s="12" t="s">
        <v>31</v>
      </c>
      <c r="C27" s="12" t="s">
        <v>66</v>
      </c>
      <c r="D27" s="12" t="s">
        <v>67</v>
      </c>
      <c r="E27" s="32" t="s">
        <v>68</v>
      </c>
      <c r="F27" s="33" t="s">
        <v>63</v>
      </c>
      <c r="G27" s="12" t="s">
        <v>64</v>
      </c>
      <c r="H27" s="34" t="s">
        <v>55</v>
      </c>
      <c r="I27" s="35">
        <f t="shared" si="4"/>
        <v>1</v>
      </c>
      <c r="J27" s="36"/>
      <c r="K27" s="37"/>
      <c r="L27" s="36"/>
      <c r="M27" s="36"/>
      <c r="N27" s="36"/>
      <c r="O27" s="36">
        <v>1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8">
        <v>189</v>
      </c>
      <c r="AA27" s="38">
        <f t="shared" si="1"/>
        <v>189</v>
      </c>
      <c r="AB27" s="38">
        <f t="shared" si="5"/>
        <v>132.29999999999998</v>
      </c>
      <c r="AC27" s="38">
        <f t="shared" si="6"/>
        <v>132.29999999999998</v>
      </c>
      <c r="AD27" s="39">
        <f t="shared" si="7"/>
        <v>117.0796460176991</v>
      </c>
      <c r="AE27" s="39">
        <f t="shared" si="8"/>
        <v>117.0796460176991</v>
      </c>
    </row>
    <row r="28" spans="1:31" ht="78.599999999999994" customHeight="1" x14ac:dyDescent="0.35">
      <c r="A28" s="41"/>
      <c r="B28" s="12" t="s">
        <v>31</v>
      </c>
      <c r="C28" s="12" t="s">
        <v>66</v>
      </c>
      <c r="D28" s="12" t="s">
        <v>67</v>
      </c>
      <c r="E28" s="32" t="s">
        <v>34</v>
      </c>
      <c r="F28" s="33" t="s">
        <v>63</v>
      </c>
      <c r="G28" s="12" t="s">
        <v>64</v>
      </c>
      <c r="H28" s="34" t="s">
        <v>65</v>
      </c>
      <c r="I28" s="35">
        <f t="shared" si="4"/>
        <v>1</v>
      </c>
      <c r="J28" s="36"/>
      <c r="K28" s="37"/>
      <c r="L28" s="36"/>
      <c r="M28" s="36"/>
      <c r="N28" s="36"/>
      <c r="O28" s="36"/>
      <c r="P28" s="36">
        <v>1</v>
      </c>
      <c r="Q28" s="36"/>
      <c r="R28" s="36"/>
      <c r="S28" s="36"/>
      <c r="T28" s="36"/>
      <c r="U28" s="36"/>
      <c r="V28" s="36"/>
      <c r="W28" s="36"/>
      <c r="X28" s="36"/>
      <c r="Y28" s="36"/>
      <c r="Z28" s="38">
        <v>189</v>
      </c>
      <c r="AA28" s="38">
        <f t="shared" si="1"/>
        <v>189</v>
      </c>
      <c r="AB28" s="38">
        <f t="shared" si="5"/>
        <v>132.29999999999998</v>
      </c>
      <c r="AC28" s="38">
        <f t="shared" si="6"/>
        <v>132.29999999999998</v>
      </c>
      <c r="AD28" s="39">
        <f t="shared" si="7"/>
        <v>117.0796460176991</v>
      </c>
      <c r="AE28" s="39">
        <f t="shared" si="8"/>
        <v>117.0796460176991</v>
      </c>
    </row>
    <row r="29" spans="1:31" ht="151.5" customHeight="1" x14ac:dyDescent="0.35">
      <c r="A29" s="1"/>
      <c r="B29" s="12" t="s">
        <v>31</v>
      </c>
      <c r="C29" s="12" t="s">
        <v>69</v>
      </c>
      <c r="D29" s="12" t="s">
        <v>61</v>
      </c>
      <c r="E29" s="32" t="s">
        <v>70</v>
      </c>
      <c r="F29" s="33" t="s">
        <v>71</v>
      </c>
      <c r="G29" s="12" t="s">
        <v>64</v>
      </c>
      <c r="H29" s="34" t="s">
        <v>37</v>
      </c>
      <c r="I29" s="35">
        <f t="shared" si="4"/>
        <v>3</v>
      </c>
      <c r="J29" s="36"/>
      <c r="K29" s="37"/>
      <c r="L29" s="36"/>
      <c r="M29" s="36"/>
      <c r="N29" s="36"/>
      <c r="O29" s="36">
        <v>3</v>
      </c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8">
        <v>247</v>
      </c>
      <c r="AA29" s="38">
        <f t="shared" si="1"/>
        <v>741</v>
      </c>
      <c r="AB29" s="38">
        <f t="shared" si="5"/>
        <v>172.89999999999998</v>
      </c>
      <c r="AC29" s="38">
        <f t="shared" si="6"/>
        <v>518.69999999999993</v>
      </c>
      <c r="AD29" s="39">
        <f t="shared" si="7"/>
        <v>153.00884955752213</v>
      </c>
      <c r="AE29" s="39">
        <f t="shared" si="8"/>
        <v>459.02654867256638</v>
      </c>
    </row>
    <row r="30" spans="1:31" ht="87.6" customHeight="1" x14ac:dyDescent="0.35">
      <c r="A30" s="40"/>
      <c r="B30" s="12" t="s">
        <v>31</v>
      </c>
      <c r="C30" s="12" t="s">
        <v>72</v>
      </c>
      <c r="D30" s="12" t="s">
        <v>48</v>
      </c>
      <c r="E30" s="32" t="s">
        <v>34</v>
      </c>
      <c r="F30" s="33" t="s">
        <v>44</v>
      </c>
      <c r="G30" s="12" t="s">
        <v>45</v>
      </c>
      <c r="H30" s="34" t="s">
        <v>73</v>
      </c>
      <c r="I30" s="35">
        <f t="shared" si="4"/>
        <v>100</v>
      </c>
      <c r="J30" s="36"/>
      <c r="K30" s="37"/>
      <c r="L30" s="36"/>
      <c r="M30" s="36">
        <v>30</v>
      </c>
      <c r="N30" s="36">
        <v>70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8">
        <v>124</v>
      </c>
      <c r="AA30" s="38">
        <f t="shared" si="1"/>
        <v>12400</v>
      </c>
      <c r="AB30" s="38">
        <f t="shared" si="5"/>
        <v>86.8</v>
      </c>
      <c r="AC30" s="38">
        <f t="shared" si="6"/>
        <v>8680</v>
      </c>
      <c r="AD30" s="39">
        <f t="shared" si="7"/>
        <v>76.814159292035399</v>
      </c>
      <c r="AE30" s="39">
        <f t="shared" si="8"/>
        <v>7681.4159292035401</v>
      </c>
    </row>
    <row r="31" spans="1:31" ht="87.6" customHeight="1" x14ac:dyDescent="0.35">
      <c r="A31" s="40"/>
      <c r="B31" s="12" t="s">
        <v>31</v>
      </c>
      <c r="C31" s="12" t="s">
        <v>72</v>
      </c>
      <c r="D31" s="12" t="s">
        <v>48</v>
      </c>
      <c r="E31" s="32" t="s">
        <v>74</v>
      </c>
      <c r="F31" s="33" t="s">
        <v>44</v>
      </c>
      <c r="G31" s="12" t="s">
        <v>45</v>
      </c>
      <c r="H31" s="34" t="s">
        <v>73</v>
      </c>
      <c r="I31" s="35">
        <f t="shared" si="4"/>
        <v>133</v>
      </c>
      <c r="J31" s="36"/>
      <c r="K31" s="37"/>
      <c r="L31" s="36"/>
      <c r="M31" s="36">
        <v>50</v>
      </c>
      <c r="N31" s="36">
        <v>83</v>
      </c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8">
        <v>124</v>
      </c>
      <c r="AA31" s="38">
        <f t="shared" si="1"/>
        <v>16492</v>
      </c>
      <c r="AB31" s="38">
        <f t="shared" si="5"/>
        <v>86.8</v>
      </c>
      <c r="AC31" s="38">
        <f t="shared" si="6"/>
        <v>11544.4</v>
      </c>
      <c r="AD31" s="39">
        <f t="shared" si="7"/>
        <v>76.814159292035399</v>
      </c>
      <c r="AE31" s="39">
        <f t="shared" si="8"/>
        <v>10216.283185840708</v>
      </c>
    </row>
    <row r="32" spans="1:31" ht="62.1" customHeight="1" x14ac:dyDescent="0.35">
      <c r="A32" s="40"/>
      <c r="B32" s="12" t="s">
        <v>31</v>
      </c>
      <c r="C32" s="12" t="s">
        <v>75</v>
      </c>
      <c r="D32" s="12" t="s">
        <v>76</v>
      </c>
      <c r="E32" s="32" t="s">
        <v>74</v>
      </c>
      <c r="F32" s="33" t="s">
        <v>53</v>
      </c>
      <c r="G32" s="12" t="s">
        <v>54</v>
      </c>
      <c r="H32" s="34" t="s">
        <v>59</v>
      </c>
      <c r="I32" s="35">
        <f t="shared" si="4"/>
        <v>33</v>
      </c>
      <c r="J32" s="36"/>
      <c r="K32" s="37"/>
      <c r="L32" s="36"/>
      <c r="M32" s="36"/>
      <c r="N32" s="36"/>
      <c r="O32" s="36"/>
      <c r="P32" s="36"/>
      <c r="Q32" s="36"/>
      <c r="R32" s="36"/>
      <c r="S32" s="36"/>
      <c r="T32" s="36">
        <v>33</v>
      </c>
      <c r="U32" s="36"/>
      <c r="V32" s="36"/>
      <c r="W32" s="36"/>
      <c r="X32" s="36"/>
      <c r="Y32" s="36"/>
      <c r="Z32" s="38">
        <v>84</v>
      </c>
      <c r="AA32" s="38">
        <f t="shared" si="1"/>
        <v>2772</v>
      </c>
      <c r="AB32" s="38">
        <f t="shared" si="5"/>
        <v>58.8</v>
      </c>
      <c r="AC32" s="38">
        <f t="shared" si="6"/>
        <v>1940.3999999999999</v>
      </c>
      <c r="AD32" s="39">
        <f t="shared" si="7"/>
        <v>52.035398230088497</v>
      </c>
      <c r="AE32" s="39">
        <f t="shared" si="8"/>
        <v>1717.1681415929204</v>
      </c>
    </row>
    <row r="33" spans="1:31" ht="62.1" customHeight="1" x14ac:dyDescent="0.35">
      <c r="A33" s="40"/>
      <c r="B33" s="12" t="s">
        <v>31</v>
      </c>
      <c r="C33" s="12" t="s">
        <v>75</v>
      </c>
      <c r="D33" s="12" t="s">
        <v>76</v>
      </c>
      <c r="E33" s="32" t="s">
        <v>77</v>
      </c>
      <c r="F33" s="33" t="s">
        <v>53</v>
      </c>
      <c r="G33" s="12" t="s">
        <v>54</v>
      </c>
      <c r="H33" s="34" t="s">
        <v>59</v>
      </c>
      <c r="I33" s="35">
        <f t="shared" si="4"/>
        <v>65</v>
      </c>
      <c r="J33" s="36"/>
      <c r="K33" s="37"/>
      <c r="L33" s="36"/>
      <c r="M33" s="36"/>
      <c r="N33" s="36"/>
      <c r="O33" s="36"/>
      <c r="P33" s="36"/>
      <c r="Q33" s="36"/>
      <c r="R33" s="36"/>
      <c r="S33" s="36"/>
      <c r="T33" s="36">
        <v>21</v>
      </c>
      <c r="U33" s="36">
        <v>44</v>
      </c>
      <c r="V33" s="36"/>
      <c r="W33" s="36"/>
      <c r="X33" s="36"/>
      <c r="Y33" s="36"/>
      <c r="Z33" s="38">
        <v>84</v>
      </c>
      <c r="AA33" s="38">
        <f t="shared" si="1"/>
        <v>5460</v>
      </c>
      <c r="AB33" s="38">
        <f t="shared" si="5"/>
        <v>58.8</v>
      </c>
      <c r="AC33" s="38">
        <f t="shared" si="6"/>
        <v>3822</v>
      </c>
      <c r="AD33" s="39">
        <f t="shared" si="7"/>
        <v>52.035398230088497</v>
      </c>
      <c r="AE33" s="39">
        <f t="shared" si="8"/>
        <v>3382.3008849557523</v>
      </c>
    </row>
    <row r="34" spans="1:31" ht="171.6" customHeight="1" x14ac:dyDescent="0.35">
      <c r="A34" s="1"/>
      <c r="B34" s="12" t="s">
        <v>31</v>
      </c>
      <c r="C34" s="12" t="s">
        <v>78</v>
      </c>
      <c r="D34" s="12" t="s">
        <v>51</v>
      </c>
      <c r="E34" s="32" t="s">
        <v>77</v>
      </c>
      <c r="F34" s="33" t="s">
        <v>53</v>
      </c>
      <c r="G34" s="12" t="s">
        <v>54</v>
      </c>
      <c r="H34" s="34" t="s">
        <v>65</v>
      </c>
      <c r="I34" s="35">
        <f t="shared" si="4"/>
        <v>17</v>
      </c>
      <c r="J34" s="36"/>
      <c r="K34" s="37"/>
      <c r="L34" s="36"/>
      <c r="M34" s="36"/>
      <c r="N34" s="36"/>
      <c r="O34" s="36"/>
      <c r="P34" s="36"/>
      <c r="Q34" s="36"/>
      <c r="R34" s="36"/>
      <c r="S34" s="36">
        <v>8</v>
      </c>
      <c r="T34" s="36">
        <v>9</v>
      </c>
      <c r="U34" s="36"/>
      <c r="V34" s="36"/>
      <c r="W34" s="36"/>
      <c r="X34" s="36"/>
      <c r="Y34" s="36"/>
      <c r="Z34" s="38">
        <v>94</v>
      </c>
      <c r="AA34" s="38">
        <f t="shared" si="1"/>
        <v>1598</v>
      </c>
      <c r="AB34" s="38">
        <f t="shared" si="5"/>
        <v>65.8</v>
      </c>
      <c r="AC34" s="38">
        <f t="shared" si="6"/>
        <v>1118.5999999999999</v>
      </c>
      <c r="AD34" s="39">
        <f t="shared" si="7"/>
        <v>58.230088495575224</v>
      </c>
      <c r="AE34" s="39">
        <f t="shared" si="8"/>
        <v>989.91150442477885</v>
      </c>
    </row>
    <row r="35" spans="1:31" x14ac:dyDescent="0.35">
      <c r="A35" s="40"/>
      <c r="B35" s="12"/>
      <c r="C35" s="12"/>
      <c r="D35" s="12"/>
      <c r="E35" s="32"/>
      <c r="F35" s="33"/>
      <c r="G35" s="12"/>
      <c r="H35" s="34"/>
      <c r="I35" s="35"/>
      <c r="J35" s="36"/>
      <c r="K35" s="37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8"/>
      <c r="AA35" s="38"/>
      <c r="AB35" s="38"/>
      <c r="AC35" s="38"/>
      <c r="AD35" s="39"/>
      <c r="AE35" s="39"/>
    </row>
    <row r="36" spans="1:31" x14ac:dyDescent="0.35">
      <c r="A36" s="40"/>
      <c r="B36" s="12"/>
      <c r="C36" s="12"/>
      <c r="D36" s="12"/>
      <c r="E36" s="32"/>
      <c r="F36" s="33"/>
      <c r="G36" s="12"/>
      <c r="H36" s="34"/>
      <c r="I36" s="35"/>
      <c r="J36" s="36"/>
      <c r="K36" s="37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8"/>
      <c r="AA36" s="38"/>
      <c r="AB36" s="38"/>
      <c r="AC36" s="38"/>
      <c r="AD36" s="39"/>
      <c r="AE36" s="39"/>
    </row>
    <row r="37" spans="1:31" x14ac:dyDescent="0.35">
      <c r="A37" s="40"/>
      <c r="B37" s="12" t="s">
        <v>31</v>
      </c>
      <c r="C37" s="12" t="s">
        <v>79</v>
      </c>
      <c r="D37" s="12" t="s">
        <v>80</v>
      </c>
      <c r="E37" s="32" t="s">
        <v>81</v>
      </c>
      <c r="F37" s="33" t="s">
        <v>53</v>
      </c>
      <c r="G37" s="12" t="s">
        <v>82</v>
      </c>
      <c r="H37" s="34" t="s">
        <v>83</v>
      </c>
      <c r="I37" s="35">
        <f>SUBTOTAL(9,S37:X37)</f>
        <v>28</v>
      </c>
      <c r="J37" s="36"/>
      <c r="K37" s="37"/>
      <c r="L37" s="36"/>
      <c r="M37" s="36"/>
      <c r="N37" s="36"/>
      <c r="O37" s="36"/>
      <c r="P37" s="36"/>
      <c r="Q37" s="36"/>
      <c r="R37" s="36"/>
      <c r="S37" s="36"/>
      <c r="T37" s="36">
        <v>13</v>
      </c>
      <c r="U37" s="36">
        <v>15</v>
      </c>
      <c r="V37" s="36"/>
      <c r="W37" s="36"/>
      <c r="X37" s="36"/>
      <c r="Y37" s="36"/>
      <c r="Z37" s="38">
        <v>115</v>
      </c>
      <c r="AA37" s="38">
        <f t="shared" si="1"/>
        <v>3220</v>
      </c>
      <c r="AB37" s="38">
        <f>Z37*(1-30%)</f>
        <v>80.5</v>
      </c>
      <c r="AC37" s="38">
        <f>SUM(AB37*I37)</f>
        <v>2254</v>
      </c>
      <c r="AD37" s="39">
        <f t="shared" ref="AD37:AD45" si="9">SUM(AB37/1.13)</f>
        <v>71.238938053097357</v>
      </c>
      <c r="AE37" s="39">
        <f>SUM(AD37*I37)</f>
        <v>1994.690265486726</v>
      </c>
    </row>
    <row r="38" spans="1:31" x14ac:dyDescent="0.35">
      <c r="A38" s="40"/>
      <c r="B38" s="12"/>
      <c r="C38" s="12"/>
      <c r="D38" s="12"/>
      <c r="E38" s="32"/>
      <c r="F38" s="33"/>
      <c r="G38" s="12"/>
      <c r="H38" s="34"/>
      <c r="I38" s="35">
        <f t="shared" ref="I38:I39" si="10">SUBTOTAL(9,S38:X38)</f>
        <v>0</v>
      </c>
      <c r="J38" s="36"/>
      <c r="K38" s="37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8"/>
      <c r="AA38" s="38"/>
      <c r="AB38" s="38"/>
      <c r="AC38" s="38"/>
      <c r="AD38" s="39"/>
      <c r="AE38" s="39"/>
    </row>
    <row r="39" spans="1:31" x14ac:dyDescent="0.35">
      <c r="A39" s="40"/>
      <c r="B39" s="12" t="s">
        <v>31</v>
      </c>
      <c r="C39" s="12" t="s">
        <v>79</v>
      </c>
      <c r="D39" s="12" t="s">
        <v>80</v>
      </c>
      <c r="E39" s="32" t="s">
        <v>34</v>
      </c>
      <c r="F39" s="33" t="s">
        <v>53</v>
      </c>
      <c r="G39" s="12" t="s">
        <v>82</v>
      </c>
      <c r="H39" s="34" t="s">
        <v>83</v>
      </c>
      <c r="I39" s="35">
        <f t="shared" si="10"/>
        <v>72</v>
      </c>
      <c r="J39" s="36"/>
      <c r="K39" s="37"/>
      <c r="L39" s="36"/>
      <c r="M39" s="36"/>
      <c r="N39" s="36"/>
      <c r="O39" s="36"/>
      <c r="P39" s="36"/>
      <c r="Q39" s="36"/>
      <c r="R39" s="36"/>
      <c r="S39" s="36">
        <v>4</v>
      </c>
      <c r="T39" s="36">
        <v>17</v>
      </c>
      <c r="U39" s="36">
        <v>51</v>
      </c>
      <c r="V39" s="36"/>
      <c r="W39" s="36"/>
      <c r="X39" s="36"/>
      <c r="Y39" s="36"/>
      <c r="Z39" s="38">
        <v>115</v>
      </c>
      <c r="AA39" s="38">
        <f t="shared" si="1"/>
        <v>8280</v>
      </c>
      <c r="AB39" s="38">
        <f>Z39*(1-30%)</f>
        <v>80.5</v>
      </c>
      <c r="AC39" s="38">
        <f>SUM(AB39*I39)</f>
        <v>5796</v>
      </c>
      <c r="AD39" s="39">
        <f t="shared" si="9"/>
        <v>71.238938053097357</v>
      </c>
      <c r="AE39" s="39">
        <f>SUM(AD39*I39)</f>
        <v>5129.20353982301</v>
      </c>
    </row>
    <row r="40" spans="1:31" x14ac:dyDescent="0.35">
      <c r="A40" s="40"/>
      <c r="B40" s="12"/>
      <c r="C40" s="12"/>
      <c r="D40" s="12"/>
      <c r="E40" s="32"/>
      <c r="F40" s="33"/>
      <c r="G40" s="12"/>
      <c r="H40" s="34"/>
      <c r="I40" s="35"/>
      <c r="J40" s="36"/>
      <c r="K40" s="37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8"/>
      <c r="AA40" s="38"/>
      <c r="AB40" s="38"/>
      <c r="AC40" s="38"/>
      <c r="AD40" s="39"/>
      <c r="AE40" s="39"/>
    </row>
    <row r="41" spans="1:31" x14ac:dyDescent="0.35">
      <c r="A41" s="40"/>
      <c r="B41" s="12" t="s">
        <v>31</v>
      </c>
      <c r="C41" s="12" t="s">
        <v>79</v>
      </c>
      <c r="D41" s="12" t="s">
        <v>80</v>
      </c>
      <c r="E41" s="32" t="s">
        <v>74</v>
      </c>
      <c r="F41" s="33" t="s">
        <v>53</v>
      </c>
      <c r="G41" s="12" t="s">
        <v>82</v>
      </c>
      <c r="H41" s="34" t="s">
        <v>83</v>
      </c>
      <c r="I41" s="35">
        <f>SUBTOTAL(9,S41:U41)</f>
        <v>440</v>
      </c>
      <c r="J41" s="36"/>
      <c r="K41" s="37"/>
      <c r="L41" s="36"/>
      <c r="M41" s="36"/>
      <c r="N41" s="36"/>
      <c r="O41" s="36"/>
      <c r="P41" s="36"/>
      <c r="Q41" s="36"/>
      <c r="R41" s="36"/>
      <c r="S41" s="36">
        <v>26</v>
      </c>
      <c r="T41" s="36">
        <v>174</v>
      </c>
      <c r="U41" s="36">
        <v>240</v>
      </c>
      <c r="V41" s="36"/>
      <c r="W41" s="36"/>
      <c r="X41" s="36"/>
      <c r="Y41" s="36"/>
      <c r="Z41" s="38">
        <v>115</v>
      </c>
      <c r="AA41" s="38">
        <f t="shared" si="1"/>
        <v>50600</v>
      </c>
      <c r="AB41" s="38">
        <f>Z41*(1-30%)</f>
        <v>80.5</v>
      </c>
      <c r="AC41" s="38">
        <f>SUM(AB41*I41)</f>
        <v>35420</v>
      </c>
      <c r="AD41" s="39">
        <f t="shared" si="9"/>
        <v>71.238938053097357</v>
      </c>
      <c r="AE41" s="39">
        <f>SUM(AD41*I41)</f>
        <v>31345.132743362836</v>
      </c>
    </row>
    <row r="42" spans="1:31" x14ac:dyDescent="0.35">
      <c r="A42" s="40"/>
      <c r="B42" s="12"/>
      <c r="C42" s="12"/>
      <c r="D42" s="12"/>
      <c r="E42" s="32"/>
      <c r="F42" s="33"/>
      <c r="G42" s="12"/>
      <c r="H42" s="34"/>
      <c r="I42" s="35">
        <f t="shared" ref="I42" si="11">SUBTOTAL(9,S42:U42)</f>
        <v>0</v>
      </c>
      <c r="J42" s="36"/>
      <c r="K42" s="37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8"/>
      <c r="AA42" s="38"/>
      <c r="AB42" s="38"/>
      <c r="AC42" s="38"/>
      <c r="AD42" s="39"/>
      <c r="AE42" s="39"/>
    </row>
    <row r="43" spans="1:31" x14ac:dyDescent="0.35">
      <c r="A43" s="40"/>
      <c r="B43" s="12" t="s">
        <v>31</v>
      </c>
      <c r="C43" s="12" t="s">
        <v>79</v>
      </c>
      <c r="D43" s="12" t="s">
        <v>80</v>
      </c>
      <c r="E43" s="32" t="s">
        <v>77</v>
      </c>
      <c r="F43" s="33" t="s">
        <v>53</v>
      </c>
      <c r="G43" s="12" t="s">
        <v>82</v>
      </c>
      <c r="H43" s="34" t="s">
        <v>83</v>
      </c>
      <c r="I43" s="35">
        <f>SUBTOTAL(9,S43:X43)</f>
        <v>35</v>
      </c>
      <c r="J43" s="36"/>
      <c r="K43" s="37"/>
      <c r="L43" s="36"/>
      <c r="M43" s="36"/>
      <c r="N43" s="36"/>
      <c r="O43" s="36"/>
      <c r="P43" s="36"/>
      <c r="Q43" s="36"/>
      <c r="R43" s="36"/>
      <c r="S43" s="36">
        <v>6</v>
      </c>
      <c r="T43" s="36">
        <v>8</v>
      </c>
      <c r="U43" s="36">
        <v>10</v>
      </c>
      <c r="V43" s="36">
        <v>6</v>
      </c>
      <c r="W43" s="36">
        <v>5</v>
      </c>
      <c r="X43" s="36"/>
      <c r="Y43" s="36"/>
      <c r="Z43" s="38">
        <v>115</v>
      </c>
      <c r="AA43" s="38">
        <f t="shared" si="1"/>
        <v>4025</v>
      </c>
      <c r="AB43" s="38">
        <f>Z43*(1-30%)</f>
        <v>80.5</v>
      </c>
      <c r="AC43" s="38">
        <f>SUM(AB43*I43)</f>
        <v>2817.5</v>
      </c>
      <c r="AD43" s="39">
        <f t="shared" si="9"/>
        <v>71.238938053097357</v>
      </c>
      <c r="AE43" s="39">
        <f>SUM(AD43*I43)</f>
        <v>2493.3628318584074</v>
      </c>
    </row>
    <row r="44" spans="1:31" x14ac:dyDescent="0.35">
      <c r="A44" s="40"/>
      <c r="B44" s="12"/>
      <c r="C44" s="12"/>
      <c r="D44" s="12"/>
      <c r="E44" s="32"/>
      <c r="F44" s="33"/>
      <c r="G44" s="12"/>
      <c r="H44" s="34"/>
      <c r="I44" s="35"/>
      <c r="J44" s="36"/>
      <c r="K44" s="37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  <c r="AA44" s="38"/>
      <c r="AB44" s="38"/>
      <c r="AC44" s="38"/>
      <c r="AD44" s="39"/>
      <c r="AE44" s="39"/>
    </row>
    <row r="45" spans="1:31" ht="159.6" customHeight="1" x14ac:dyDescent="0.35">
      <c r="A45" s="1"/>
      <c r="B45" s="12" t="s">
        <v>31</v>
      </c>
      <c r="C45" s="12" t="s">
        <v>84</v>
      </c>
      <c r="D45" s="12" t="s">
        <v>85</v>
      </c>
      <c r="E45" s="32" t="s">
        <v>43</v>
      </c>
      <c r="F45" s="33" t="s">
        <v>53</v>
      </c>
      <c r="G45" s="12" t="s">
        <v>82</v>
      </c>
      <c r="H45" s="34" t="s">
        <v>59</v>
      </c>
      <c r="I45" s="35">
        <f t="shared" si="4"/>
        <v>9</v>
      </c>
      <c r="J45" s="36"/>
      <c r="K45" s="37"/>
      <c r="L45" s="36"/>
      <c r="M45" s="36"/>
      <c r="N45" s="36"/>
      <c r="O45" s="36"/>
      <c r="P45" s="36"/>
      <c r="Q45" s="36"/>
      <c r="R45" s="36"/>
      <c r="S45" s="36">
        <v>6</v>
      </c>
      <c r="T45" s="36">
        <v>3</v>
      </c>
      <c r="U45" s="36"/>
      <c r="V45" s="36"/>
      <c r="W45" s="36"/>
      <c r="X45" s="36"/>
      <c r="Y45" s="36"/>
      <c r="Z45" s="38">
        <v>116</v>
      </c>
      <c r="AA45" s="38">
        <f t="shared" si="1"/>
        <v>1044</v>
      </c>
      <c r="AB45" s="38">
        <f>Z45*(1-30%)</f>
        <v>81.199999999999989</v>
      </c>
      <c r="AC45" s="38">
        <f>SUM(AB45*I45)</f>
        <v>730.8</v>
      </c>
      <c r="AD45" s="39">
        <f t="shared" si="9"/>
        <v>71.858407079646014</v>
      </c>
      <c r="AE45" s="39">
        <f>SUM(AD45*I45)</f>
        <v>646.7256637168141</v>
      </c>
    </row>
    <row r="46" spans="1:31" s="11" customFormat="1" x14ac:dyDescent="0.35">
      <c r="A46" s="7"/>
      <c r="B46" s="7"/>
      <c r="C46" s="7"/>
      <c r="D46" s="7"/>
      <c r="E46" s="8"/>
      <c r="F46" s="9"/>
      <c r="G46" s="7"/>
      <c r="H46" s="25"/>
      <c r="I46" s="7">
        <f>SUM(I15:I45)</f>
        <v>981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15"/>
      <c r="AA46" s="15">
        <f t="shared" ref="AA46:AC46" si="12">SUM(AA15:AA45)</f>
        <v>110015</v>
      </c>
      <c r="AB46" s="15"/>
      <c r="AC46" s="15">
        <f t="shared" si="12"/>
        <v>77010.5</v>
      </c>
      <c r="AD46" s="17"/>
      <c r="AE46" s="17">
        <f t="shared" ref="AE46" si="13">SUM(AE15:AE45)</f>
        <v>68150.884955752219</v>
      </c>
    </row>
    <row r="47" spans="1:31" x14ac:dyDescent="0.35">
      <c r="A47" s="26"/>
      <c r="B47" s="26"/>
      <c r="C47" s="13"/>
      <c r="D47" s="26"/>
      <c r="E47" s="27"/>
      <c r="F47" s="28"/>
      <c r="G47" s="26"/>
      <c r="H47" s="29"/>
      <c r="I47" s="26"/>
      <c r="J47" s="26"/>
      <c r="K47" s="27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30"/>
      <c r="AA47" s="30"/>
      <c r="AB47" s="30"/>
      <c r="AC47" s="30"/>
      <c r="AD47" s="31"/>
      <c r="AE47" s="31"/>
    </row>
    <row r="124" spans="5:11" x14ac:dyDescent="0.35">
      <c r="E124" s="5"/>
      <c r="F124" s="6"/>
      <c r="G124" s="26"/>
      <c r="H124" s="29"/>
      <c r="I124" s="26"/>
      <c r="J124" s="26"/>
      <c r="K124" s="26"/>
    </row>
  </sheetData>
  <sheetProtection sheet="1" objects="1" scenarios="1" selectLockedCells="1" selectUnlockedCells="1"/>
  <mergeCells count="9">
    <mergeCell ref="A19:A20"/>
    <mergeCell ref="A15:A16"/>
    <mergeCell ref="A17:A18"/>
    <mergeCell ref="A35:A44"/>
    <mergeCell ref="A22:A23"/>
    <mergeCell ref="A32:A33"/>
    <mergeCell ref="A30:A31"/>
    <mergeCell ref="A27:A28"/>
    <mergeCell ref="A24:A2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B3955D14-FD4B-4A91-A97A-C55B60D3C9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B01F46-DFBB-452D-BFEB-E54DBB51F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776CE2-E976-4E92-9B0A-F0C432B3EE3F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287f65e-bd81-4ef8-9d4a-f770dbe35018"/>
    <ds:schemaRef ds:uri="534545f7-dfad-40dc-8880-0a5cc848d9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2025-05-16T12:39:47Z</dcterms:created>
  <dcterms:modified xsi:type="dcterms:W3CDTF">2026-04-21T14:06:57Z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