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D745F6EA-59F4-4817-848B-0E2CBACBEE80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3" r:id="rId1"/>
  </sheets>
  <definedNames>
    <definedName name="_xlnm._FilterDatabase" localSheetId="0" hidden="1">OFFER!$C$13:$C$126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8" i="3" l="1"/>
  <c r="AF19" i="3"/>
  <c r="AF20" i="3"/>
  <c r="AF26" i="3"/>
  <c r="AG26" i="3" s="1"/>
  <c r="AF29" i="3"/>
  <c r="AF30" i="3"/>
  <c r="AF36" i="3"/>
  <c r="AF39" i="3"/>
  <c r="AF47" i="3"/>
  <c r="AE26" i="3"/>
  <c r="AD18" i="3"/>
  <c r="AF18" i="3" s="1"/>
  <c r="AD19" i="3"/>
  <c r="AD20" i="3"/>
  <c r="AD21" i="3"/>
  <c r="AF21" i="3" s="1"/>
  <c r="AD23" i="3"/>
  <c r="AF23" i="3" s="1"/>
  <c r="AD24" i="3"/>
  <c r="AF24" i="3" s="1"/>
  <c r="AD25" i="3"/>
  <c r="AF25" i="3" s="1"/>
  <c r="AD26" i="3"/>
  <c r="AD28" i="3"/>
  <c r="AF28" i="3" s="1"/>
  <c r="AD29" i="3"/>
  <c r="AD30" i="3"/>
  <c r="AD31" i="3"/>
  <c r="AF31" i="3" s="1"/>
  <c r="AD32" i="3"/>
  <c r="AF32" i="3" s="1"/>
  <c r="AD33" i="3"/>
  <c r="AF33" i="3" s="1"/>
  <c r="AD34" i="3"/>
  <c r="AF34" i="3" s="1"/>
  <c r="AD35" i="3"/>
  <c r="AD36" i="3"/>
  <c r="AD39" i="3"/>
  <c r="AD41" i="3"/>
  <c r="AF41" i="3" s="1"/>
  <c r="AD43" i="3"/>
  <c r="AF43" i="3" s="1"/>
  <c r="AD45" i="3"/>
  <c r="AD47" i="3"/>
  <c r="AD17" i="3"/>
  <c r="AF17" i="3" l="1"/>
  <c r="AF45" i="3"/>
  <c r="AF35" i="3"/>
  <c r="K17" i="3" l="1"/>
  <c r="AE17" i="3" s="1"/>
  <c r="AG17" i="3" l="1"/>
  <c r="K45" i="3"/>
  <c r="K44" i="3"/>
  <c r="K43" i="3"/>
  <c r="K40" i="3"/>
  <c r="K41" i="3"/>
  <c r="K39" i="3"/>
  <c r="AE45" i="3" l="1"/>
  <c r="AG45" i="3"/>
  <c r="AE41" i="3"/>
  <c r="AG41" i="3"/>
  <c r="AE43" i="3"/>
  <c r="AG43" i="3"/>
  <c r="AE39" i="3"/>
  <c r="AG39" i="3"/>
  <c r="K18" i="3"/>
  <c r="K19" i="3"/>
  <c r="K20" i="3"/>
  <c r="K21" i="3"/>
  <c r="K23" i="3"/>
  <c r="K24" i="3"/>
  <c r="K25" i="3"/>
  <c r="K28" i="3"/>
  <c r="K29" i="3"/>
  <c r="K30" i="3"/>
  <c r="K31" i="3"/>
  <c r="K32" i="3"/>
  <c r="K33" i="3"/>
  <c r="K34" i="3"/>
  <c r="K35" i="3"/>
  <c r="K36" i="3"/>
  <c r="K47" i="3"/>
  <c r="AE24" i="3" l="1"/>
  <c r="AG24" i="3"/>
  <c r="AG47" i="3"/>
  <c r="AE47" i="3"/>
  <c r="AG34" i="3"/>
  <c r="AE34" i="3"/>
  <c r="AG25" i="3"/>
  <c r="AE25" i="3"/>
  <c r="AE36" i="3"/>
  <c r="AG36" i="3"/>
  <c r="AE35" i="3"/>
  <c r="AG35" i="3"/>
  <c r="AG23" i="3"/>
  <c r="AE23" i="3"/>
  <c r="AG21" i="3"/>
  <c r="AE21" i="3"/>
  <c r="AG33" i="3"/>
  <c r="AE33" i="3"/>
  <c r="AG20" i="3"/>
  <c r="AE20" i="3"/>
  <c r="AG32" i="3"/>
  <c r="AE32" i="3"/>
  <c r="AE19" i="3"/>
  <c r="AG19" i="3"/>
  <c r="AE31" i="3"/>
  <c r="AG31" i="3"/>
  <c r="AE18" i="3"/>
  <c r="AG18" i="3"/>
  <c r="AG30" i="3"/>
  <c r="AE30" i="3"/>
  <c r="AE29" i="3"/>
  <c r="AG29" i="3"/>
  <c r="AE28" i="3"/>
  <c r="AG28" i="3"/>
  <c r="K48" i="3"/>
  <c r="AG48" i="3" l="1"/>
  <c r="AE48" i="3"/>
</calcChain>
</file>

<file path=xl/sharedStrings.xml><?xml version="1.0" encoding="utf-8"?>
<sst xmlns="http://schemas.openxmlformats.org/spreadsheetml/2006/main" count="251" uniqueCount="111">
  <si>
    <t>Collection</t>
  </si>
  <si>
    <t>Style Num.</t>
  </si>
  <si>
    <t>Colour Code</t>
  </si>
  <si>
    <t>Item Description</t>
  </si>
  <si>
    <t>Commodity
Code</t>
  </si>
  <si>
    <t>Preferential
Status</t>
  </si>
  <si>
    <t>Country Description</t>
  </si>
  <si>
    <t>Color</t>
  </si>
  <si>
    <t>Composition</t>
  </si>
  <si>
    <t>683</t>
  </si>
  <si>
    <t>UNI</t>
  </si>
  <si>
    <t>NO PREF</t>
  </si>
  <si>
    <t>CHINA</t>
  </si>
  <si>
    <t>IVY GREEN</t>
  </si>
  <si>
    <t>100% PA</t>
  </si>
  <si>
    <t>455</t>
  </si>
  <si>
    <t>FIERY RED</t>
  </si>
  <si>
    <t>6203431100</t>
  </si>
  <si>
    <t>6203421100</t>
  </si>
  <si>
    <t>EU</t>
  </si>
  <si>
    <t>Italy</t>
  </si>
  <si>
    <t>103</t>
  </si>
  <si>
    <t>GAUZE WHITE</t>
  </si>
  <si>
    <t>BEACHWEAR - BOXER</t>
  </si>
  <si>
    <t>6211110000</t>
  </si>
  <si>
    <t>888</t>
  </si>
  <si>
    <t>TOTAL ECLIPSE</t>
  </si>
  <si>
    <t>6110209100</t>
  </si>
  <si>
    <t>100% CO</t>
  </si>
  <si>
    <t>OUTERWEAR - SHORT JACKET</t>
  </si>
  <si>
    <t>6201401090</t>
  </si>
  <si>
    <t>999</t>
  </si>
  <si>
    <t>BLACK</t>
  </si>
  <si>
    <t>Myanmar</t>
  </si>
  <si>
    <t>100% PL</t>
  </si>
  <si>
    <t>OUTERWEAR - MEDIUM JACKET</t>
  </si>
  <si>
    <t>PANTS - CARGO PANT</t>
  </si>
  <si>
    <t>SWEATBERMUDA - CARGO</t>
  </si>
  <si>
    <t>6103420000</t>
  </si>
  <si>
    <t>SWEATPANTS - CARGO PANT</t>
  </si>
  <si>
    <t>SWEATSHIRTS - SWEAT HOODED</t>
  </si>
  <si>
    <t>SWEATSHIRTS - HOODED OPEN</t>
  </si>
  <si>
    <t>MAN</t>
  </si>
  <si>
    <t>ACCESSORIES - KNIT CAP</t>
  </si>
  <si>
    <t>6505001000</t>
  </si>
  <si>
    <t>978</t>
  </si>
  <si>
    <t>DARK SHADOW</t>
  </si>
  <si>
    <t>322</t>
  </si>
  <si>
    <t>L</t>
  </si>
  <si>
    <t>Romania</t>
  </si>
  <si>
    <t>SENECA ROCK</t>
  </si>
  <si>
    <t>52</t>
  </si>
  <si>
    <t>Tunisia</t>
  </si>
  <si>
    <t>98% CO 2% EA</t>
  </si>
  <si>
    <t>50</t>
  </si>
  <si>
    <t>54</t>
  </si>
  <si>
    <t>48</t>
  </si>
  <si>
    <t>44</t>
  </si>
  <si>
    <t>12CMBW005A000004G</t>
  </si>
  <si>
    <t>BULGARIA</t>
  </si>
  <si>
    <t>42</t>
  </si>
  <si>
    <t>46</t>
  </si>
  <si>
    <t>12CMBW276A000004G</t>
  </si>
  <si>
    <t>56</t>
  </si>
  <si>
    <t>XL</t>
  </si>
  <si>
    <t>XS</t>
  </si>
  <si>
    <t>PANTS - PANT</t>
  </si>
  <si>
    <t>12CMPA061A005694G</t>
  </si>
  <si>
    <t>12CMPA132A005991G</t>
  </si>
  <si>
    <t>S</t>
  </si>
  <si>
    <t>XXL</t>
  </si>
  <si>
    <t>M</t>
  </si>
  <si>
    <t>XXXL</t>
  </si>
  <si>
    <t>M93</t>
  </si>
  <si>
    <t>GREY MELANGE</t>
  </si>
  <si>
    <t>12CMSP071A005086W</t>
  </si>
  <si>
    <t>14CMAC016A000727A</t>
  </si>
  <si>
    <t>14CMOW003A004117A</t>
  </si>
  <si>
    <t>330</t>
  </si>
  <si>
    <t>COBBLESTONE</t>
  </si>
  <si>
    <t>14CMOW095A004117A</t>
  </si>
  <si>
    <t>365</t>
  </si>
  <si>
    <t>BRACKEN</t>
  </si>
  <si>
    <t>14CMOW149A006364G</t>
  </si>
  <si>
    <t>509</t>
  </si>
  <si>
    <t>PALE MAUVE</t>
  </si>
  <si>
    <t>94%PA 6%EA</t>
  </si>
  <si>
    <t>14CMPA059A005694G</t>
  </si>
  <si>
    <t>14CMSB021A002246G</t>
  </si>
  <si>
    <t>14CMSP017A005086W</t>
  </si>
  <si>
    <t>14CMSS023A005086W</t>
  </si>
  <si>
    <t>Greece</t>
  </si>
  <si>
    <t>14CMSS034A002246G</t>
  </si>
  <si>
    <t>WHS</t>
  </si>
  <si>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</si>
  <si>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</si>
  <si>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</si>
  <si>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</si>
  <si>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</si>
  <si>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</si>
  <si>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</si>
  <si>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</si>
  <si>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</si>
  <si>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</si>
  <si>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</si>
  <si>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COST €</t>
  </si>
  <si>
    <t>COST TOT €</t>
  </si>
  <si>
    <t>COST £</t>
  </si>
  <si>
    <t>COST TOT £</t>
  </si>
  <si>
    <t>QTY</t>
  </si>
  <si>
    <t>WHS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</si>
</sst>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-* #,##0\ &quot;€&quot;_-;\-* #,##0\ &quot;€&quot;_-;_-* &quot;-&quot;??\ &quot;€&quot;_-;_-@_-"/>
    <numFmt numFmtId="167" formatCode="_-* #,##0_-;\-* #,##0_-;_-* &quot;-&quot;??_-;_-@_-"/>
    <numFmt numFmtId="168" formatCode="_([$€-2]\ * #,##0.00_);_([$€-2]\ * \(#,##0.00\);_([$€-2]\ * &quot;-&quot;??_);_(@_)"/>
    <numFmt numFmtId="169" formatCode="_-[$£-809]* #,##0.00_-;\-[$£-809]* #,##0.00_-;_-[$£-809]* &quot;-&quot;??_-;_-@_-"/>
  </numFmts>
  <fonts count="6" x14ac:knownFonts="1"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166" fontId="1" fillId="0" borderId="0" xfId="3" applyNumberFormat="1" applyFont="1" applyFill="1" applyAlignment="1">
      <alignment horizontal="center" vertical="center" wrapText="1"/>
    </xf>
    <xf numFmtId="9" fontId="1" fillId="0" borderId="0" xfId="4" applyFont="1" applyFill="1" applyAlignment="1">
      <alignment horizontal="center" vertical="center" wrapText="1"/>
    </xf>
    <xf numFmtId="167" fontId="3" fillId="0" borderId="0" xfId="5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3" applyNumberFormat="1" applyFont="1" applyFill="1" applyBorder="1" applyAlignment="1">
      <alignment horizontal="center" vertical="center" wrapText="1"/>
    </xf>
    <xf numFmtId="9" fontId="1" fillId="0" borderId="1" xfId="4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6" fontId="3" fillId="0" borderId="0" xfId="3" applyNumberFormat="1" applyFont="1" applyFill="1" applyAlignment="1">
      <alignment horizontal="center" vertical="center" wrapText="1"/>
    </xf>
    <xf numFmtId="9" fontId="3" fillId="0" borderId="0" xfId="4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3" applyNumberFormat="1" applyFont="1" applyFill="1" applyBorder="1" applyAlignment="1">
      <alignment horizontal="center" vertical="center" wrapText="1"/>
    </xf>
    <xf numFmtId="9" fontId="3" fillId="2" borderId="1" xfId="4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" fontId="3" fillId="0" borderId="1" xfId="3" applyNumberFormat="1" applyFont="1" applyBorder="1" applyAlignment="1">
      <alignment horizontal="center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Alignment="1">
      <alignment horizontal="center" vertical="center" wrapText="1"/>
    </xf>
    <xf numFmtId="169" fontId="3" fillId="4" borderId="1" xfId="0" applyNumberFormat="1" applyFont="1" applyFill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6">
    <cellStyle name="Comma" xfId="5" xr:uid="{00000000-0005-0000-0000-000000000000}"/>
    <cellStyle name="Comma [0]" xfId="2" xr:uid="{00000000-0005-0000-0000-000001000000}"/>
    <cellStyle name="Currency" xfId="3" xr:uid="{00000000-0005-0000-0000-000002000000}"/>
    <cellStyle name="Currency [0]" xfId="1" xr:uid="{00000000-0005-0000-0000-000003000000}"/>
    <cellStyle name="Normal" xfId="0" builtinId="0"/>
    <cellStyle name="Percent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2F2F2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14</xdr:row>
      <xdr:rowOff>57150</xdr:rowOff>
    </xdr:from>
    <xdr:to>
      <xdr:col>0</xdr:col>
      <xdr:colOff>1418138</xdr:colOff>
      <xdr:row>17</xdr:row>
      <xdr:rowOff>310444</xdr:rowOff>
    </xdr:to>
    <xdr:pic>
      <xdr:nvPicPr>
        <xdr:cNvPr id="3" name="Immagine 2" descr="Cp Company Costume chrome - blu - immagine 1">
          <a:extLst>
            <a:ext uri="{FF2B5EF4-FFF2-40B4-BE49-F238E27FC236}">
              <a16:creationId xmlns:a16="http://schemas.microsoft.com/office/drawing/2014/main" id="{F5409E7D-82DC-4062-9238-7C7FC84CC3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91" t="23721" r="11818" b="25309"/>
        <a:stretch>
          <a:fillRect/>
        </a:stretch>
      </xdr:blipFill>
      <xdr:spPr bwMode="auto">
        <a:xfrm>
          <a:off x="57149" y="240594"/>
          <a:ext cx="1418139" cy="124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49384</xdr:colOff>
      <xdr:row>18</xdr:row>
      <xdr:rowOff>31751</xdr:rowOff>
    </xdr:from>
    <xdr:to>
      <xdr:col>0</xdr:col>
      <xdr:colOff>1417814</xdr:colOff>
      <xdr:row>19</xdr:row>
      <xdr:rowOff>677203</xdr:rowOff>
    </xdr:to>
    <xdr:pic>
      <xdr:nvPicPr>
        <xdr:cNvPr id="10" name="Immagine 9" descr="CHROME BEACH SHORTS">
          <a:extLst>
            <a:ext uri="{FF2B5EF4-FFF2-40B4-BE49-F238E27FC236}">
              <a16:creationId xmlns:a16="http://schemas.microsoft.com/office/drawing/2014/main" id="{FDD18A82-A5FE-9F10-A190-7A7DAA6F0D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78" t="20555" r="19445" b="21111"/>
        <a:stretch>
          <a:fillRect/>
        </a:stretch>
      </xdr:blipFill>
      <xdr:spPr bwMode="auto">
        <a:xfrm>
          <a:off x="49384" y="2726973"/>
          <a:ext cx="1397005" cy="1407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128408</xdr:colOff>
      <xdr:row>20</xdr:row>
      <xdr:rowOff>19050</xdr:rowOff>
    </xdr:from>
    <xdr:to>
      <xdr:col>0</xdr:col>
      <xdr:colOff>1361719</xdr:colOff>
      <xdr:row>21</xdr:row>
      <xdr:rowOff>1159692</xdr:rowOff>
    </xdr:to>
    <xdr:pic>
      <xdr:nvPicPr>
        <xdr:cNvPr id="19" name="Immagine 18" descr="C.P. Company Stretch Sateen Utility Pants Black Casual Pants 12CMPA061A-005694G 999 | Overkill">
          <a:extLst>
            <a:ext uri="{FF2B5EF4-FFF2-40B4-BE49-F238E27FC236}">
              <a16:creationId xmlns:a16="http://schemas.microsoft.com/office/drawing/2014/main" id="{109EE5A0-1CDC-4E33-5475-412A7C6635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50" r="24375"/>
        <a:stretch>
          <a:fillRect/>
        </a:stretch>
      </xdr:blipFill>
      <xdr:spPr bwMode="auto">
        <a:xfrm>
          <a:off x="128408" y="22519217"/>
          <a:ext cx="1233311" cy="2382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19756</xdr:rowOff>
    </xdr:from>
    <xdr:to>
      <xdr:col>0</xdr:col>
      <xdr:colOff>1415321</xdr:colOff>
      <xdr:row>42</xdr:row>
      <xdr:rowOff>310445</xdr:rowOff>
    </xdr:to>
    <xdr:pic>
      <xdr:nvPicPr>
        <xdr:cNvPr id="27" name="Immagine 26" descr="DIAGONAL RAISED FLEECE PULLOVER HOODIE">
          <a:extLst>
            <a:ext uri="{FF2B5EF4-FFF2-40B4-BE49-F238E27FC236}">
              <a16:creationId xmlns:a16="http://schemas.microsoft.com/office/drawing/2014/main" id="{C34B14F0-7A4C-5A0D-D42A-08A6EA59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9478"/>
          <a:ext cx="1462946" cy="18217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196849</xdr:colOff>
      <xdr:row>22</xdr:row>
      <xdr:rowOff>25399</xdr:rowOff>
    </xdr:from>
    <xdr:to>
      <xdr:col>0</xdr:col>
      <xdr:colOff>1220611</xdr:colOff>
      <xdr:row>22</xdr:row>
      <xdr:rowOff>2361067</xdr:rowOff>
    </xdr:to>
    <xdr:pic>
      <xdr:nvPicPr>
        <xdr:cNvPr id="28" name="Immagine 27" descr="C.P.Company Pantaloni Cargo Uomo Verde 0">
          <a:extLst>
            <a:ext uri="{FF2B5EF4-FFF2-40B4-BE49-F238E27FC236}">
              <a16:creationId xmlns:a16="http://schemas.microsoft.com/office/drawing/2014/main" id="{BFFFADB6-A113-5CD7-4BBE-5D98B383F9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39" r="35594"/>
        <a:stretch>
          <a:fillRect/>
        </a:stretch>
      </xdr:blipFill>
      <xdr:spPr bwMode="auto">
        <a:xfrm flipH="1">
          <a:off x="196849" y="24303566"/>
          <a:ext cx="1023762" cy="2335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1370330</xdr:colOff>
      <xdr:row>23</xdr:row>
      <xdr:rowOff>0</xdr:rowOff>
    </xdr:from>
    <xdr:to>
      <xdr:col>4</xdr:col>
      <xdr:colOff>41274</xdr:colOff>
      <xdr:row>26</xdr:row>
      <xdr:rowOff>488045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742EEF22-23BC-3073-A2BF-8341D5E61C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670" t="15655" r="92949" b="11953"/>
        <a:stretch>
          <a:fillRect/>
        </a:stretch>
      </xdr:blipFill>
      <xdr:spPr>
        <a:xfrm>
          <a:off x="4583430" y="25279350"/>
          <a:ext cx="45719" cy="29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88767</xdr:colOff>
      <xdr:row>23</xdr:row>
      <xdr:rowOff>21166</xdr:rowOff>
    </xdr:from>
    <xdr:to>
      <xdr:col>0</xdr:col>
      <xdr:colOff>1255888</xdr:colOff>
      <xdr:row>25</xdr:row>
      <xdr:rowOff>1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id="{D765AD90-E69E-9377-8E88-18E602BF70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54" t="9814" r="25114" b="9882"/>
        <a:stretch>
          <a:fillRect/>
        </a:stretch>
      </xdr:blipFill>
      <xdr:spPr bwMode="auto">
        <a:xfrm flipH="1">
          <a:off x="88767" y="44548777"/>
          <a:ext cx="1167121" cy="182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77611</xdr:colOff>
      <xdr:row>46</xdr:row>
      <xdr:rowOff>28221</xdr:rowOff>
    </xdr:from>
    <xdr:to>
      <xdr:col>0</xdr:col>
      <xdr:colOff>1417814</xdr:colOff>
      <xdr:row>46</xdr:row>
      <xdr:rowOff>1933221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id="{A0D5C226-F1CA-D23E-7F09-F0D17B95F2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2" t="4920" r="18158" b="4431"/>
        <a:stretch>
          <a:fillRect/>
        </a:stretch>
      </xdr:blipFill>
      <xdr:spPr bwMode="auto">
        <a:xfrm>
          <a:off x="77611" y="119845665"/>
          <a:ext cx="1368778" cy="1906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331610</xdr:colOff>
      <xdr:row>35</xdr:row>
      <xdr:rowOff>21167</xdr:rowOff>
    </xdr:from>
    <xdr:to>
      <xdr:col>0</xdr:col>
      <xdr:colOff>1072443</xdr:colOff>
      <xdr:row>35</xdr:row>
      <xdr:rowOff>2161997</xdr:rowOff>
    </xdr:to>
    <xdr:pic>
      <xdr:nvPicPr>
        <xdr:cNvPr id="59" name="Immagine 58" descr="Pantalone della tuta 14CMSP017A005086W 683 verde edera">
          <a:extLst>
            <a:ext uri="{FF2B5EF4-FFF2-40B4-BE49-F238E27FC236}">
              <a16:creationId xmlns:a16="http://schemas.microsoft.com/office/drawing/2014/main" id="{A44ED526-22D3-462F-A75A-CCC95D7E3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71" t="6584" r="26631" b="7114"/>
        <a:stretch>
          <a:fillRect/>
        </a:stretch>
      </xdr:blipFill>
      <xdr:spPr bwMode="auto">
        <a:xfrm>
          <a:off x="331610" y="110038445"/>
          <a:ext cx="740833" cy="214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35</xdr:row>
      <xdr:rowOff>304095</xdr:rowOff>
    </xdr:to>
    <xdr:sp macro="" textlink="">
      <xdr:nvSpPr>
        <xdr:cNvPr id="2089" name="AutoShape 41" descr="Pantaloncini C.P. Company Lens Detail Loopback Sweat Shorts Nero | 14CMSB154A-005086W-888, 0">
          <a:extLst>
            <a:ext uri="{FF2B5EF4-FFF2-40B4-BE49-F238E27FC236}">
              <a16:creationId xmlns:a16="http://schemas.microsoft.com/office/drawing/2014/main" id="{90CF9A25-A4FC-C08D-2C82-2A6974279E98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304800</xdr:colOff>
      <xdr:row>37</xdr:row>
      <xdr:rowOff>113596</xdr:rowOff>
    </xdr:to>
    <xdr:sp macro="" textlink="">
      <xdr:nvSpPr>
        <xdr:cNvPr id="2091" name="AutoShape 43" descr="Pantaloncini C.P. Company Lens Detail Loopback Sweat Shorts Nero | 14CMSB154A-005086W-888, 0">
          <a:extLst>
            <a:ext uri="{FF2B5EF4-FFF2-40B4-BE49-F238E27FC236}">
              <a16:creationId xmlns:a16="http://schemas.microsoft.com/office/drawing/2014/main" id="{899BA77D-A248-0752-257E-FD7C16388FC1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35</xdr:row>
      <xdr:rowOff>304095</xdr:rowOff>
    </xdr:to>
    <xdr:sp macro="" textlink="">
      <xdr:nvSpPr>
        <xdr:cNvPr id="2092" name="AutoShape 44" descr="C.P. COMPANY Shorts - Brown">
          <a:extLst>
            <a:ext uri="{FF2B5EF4-FFF2-40B4-BE49-F238E27FC236}">
              <a16:creationId xmlns:a16="http://schemas.microsoft.com/office/drawing/2014/main" id="{4AD605C6-2161-E2C0-4963-A3E94C97CEAA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304800</xdr:colOff>
      <xdr:row>35</xdr:row>
      <xdr:rowOff>304095</xdr:rowOff>
    </xdr:to>
    <xdr:sp macro="" textlink="">
      <xdr:nvSpPr>
        <xdr:cNvPr id="2094" name="AutoShape 46" descr="C.P. COMPANY Shorts - Brown">
          <a:extLst>
            <a:ext uri="{FF2B5EF4-FFF2-40B4-BE49-F238E27FC236}">
              <a16:creationId xmlns:a16="http://schemas.microsoft.com/office/drawing/2014/main" id="{4F5A54E7-44F5-B545-3A69-C8D46537CCE8}"/>
            </a:ext>
          </a:extLst>
        </xdr:cNvPr>
        <xdr:cNvSpPr>
          <a:spLocks noChangeAspect="1" noChangeArrowheads="1"/>
        </xdr:cNvSpPr>
      </xdr:nvSpPr>
      <xdr:spPr bwMode="auto">
        <a:xfrm>
          <a:off x="0" y="45777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35278</xdr:rowOff>
    </xdr:from>
    <xdr:to>
      <xdr:col>1</xdr:col>
      <xdr:colOff>2850</xdr:colOff>
      <xdr:row>34</xdr:row>
      <xdr:rowOff>677335</xdr:rowOff>
    </xdr:to>
    <xdr:pic>
      <xdr:nvPicPr>
        <xdr:cNvPr id="2052" name="Immagine 2051">
          <a:extLst>
            <a:ext uri="{FF2B5EF4-FFF2-40B4-BE49-F238E27FC236}">
              <a16:creationId xmlns:a16="http://schemas.microsoft.com/office/drawing/2014/main" id="{9406C5F2-534A-08E3-15BA-41DB9FC70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58137778"/>
          <a:ext cx="1487692" cy="1432278"/>
        </a:xfrm>
        <a:prstGeom prst="rect">
          <a:avLst/>
        </a:prstGeom>
      </xdr:spPr>
    </xdr:pic>
    <xdr:clientData/>
  </xdr:twoCellAnchor>
  <xdr:twoCellAnchor editAs="oneCell">
    <xdr:from>
      <xdr:col>0</xdr:col>
      <xdr:colOff>63493</xdr:colOff>
      <xdr:row>31</xdr:row>
      <xdr:rowOff>7056</xdr:rowOff>
    </xdr:from>
    <xdr:to>
      <xdr:col>0</xdr:col>
      <xdr:colOff>1411111</xdr:colOff>
      <xdr:row>32</xdr:row>
      <xdr:rowOff>1100666</xdr:rowOff>
    </xdr:to>
    <xdr:pic>
      <xdr:nvPicPr>
        <xdr:cNvPr id="2053" name="Immagine 2052" descr="C.P. Company Stretch Sateen Cargo Hose Grün - gruen">
          <a:extLst>
            <a:ext uri="{FF2B5EF4-FFF2-40B4-BE49-F238E27FC236}">
              <a16:creationId xmlns:a16="http://schemas.microsoft.com/office/drawing/2014/main" id="{52302DA6-83F4-61B4-E870-2B15DF3FAF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8" t="3392" r="14937" b="4016"/>
        <a:stretch>
          <a:fillRect/>
        </a:stretch>
      </xdr:blipFill>
      <xdr:spPr bwMode="auto">
        <a:xfrm>
          <a:off x="63493" y="100640445"/>
          <a:ext cx="1347618" cy="2229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59969</xdr:colOff>
      <xdr:row>30</xdr:row>
      <xdr:rowOff>52915</xdr:rowOff>
    </xdr:from>
    <xdr:to>
      <xdr:col>1</xdr:col>
      <xdr:colOff>29640</xdr:colOff>
      <xdr:row>30</xdr:row>
      <xdr:rowOff>1866195</xdr:rowOff>
    </xdr:to>
    <xdr:pic>
      <xdr:nvPicPr>
        <xdr:cNvPr id="2054" name="Immagine 2053" descr="GD Shell Goggle Jacket-0">
          <a:extLst>
            <a:ext uri="{FF2B5EF4-FFF2-40B4-BE49-F238E27FC236}">
              <a16:creationId xmlns:a16="http://schemas.microsoft.com/office/drawing/2014/main" id="{8CE723F8-B24A-07A6-95ED-A05C91617C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25" t="9948" r="1" b="10933"/>
        <a:stretch>
          <a:fillRect/>
        </a:stretch>
      </xdr:blipFill>
      <xdr:spPr bwMode="auto">
        <a:xfrm>
          <a:off x="59969" y="15250582"/>
          <a:ext cx="1387838" cy="1813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70580</xdr:colOff>
      <xdr:row>28</xdr:row>
      <xdr:rowOff>21168</xdr:rowOff>
    </xdr:from>
    <xdr:to>
      <xdr:col>1</xdr:col>
      <xdr:colOff>3010</xdr:colOff>
      <xdr:row>29</xdr:row>
      <xdr:rowOff>945446</xdr:rowOff>
    </xdr:to>
    <xdr:pic>
      <xdr:nvPicPr>
        <xdr:cNvPr id="2057" name="Immagine 2056">
          <a:extLst>
            <a:ext uri="{FF2B5EF4-FFF2-40B4-BE49-F238E27FC236}">
              <a16:creationId xmlns:a16="http://schemas.microsoft.com/office/drawing/2014/main" id="{9EFF8632-B854-62A0-C177-5D48C3BF3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4736" t="10261"/>
        <a:stretch>
          <a:fillRect/>
        </a:stretch>
      </xdr:blipFill>
      <xdr:spPr>
        <a:xfrm>
          <a:off x="70580" y="94777279"/>
          <a:ext cx="1379172" cy="1919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30914</xdr:rowOff>
    </xdr:from>
    <xdr:to>
      <xdr:col>0</xdr:col>
      <xdr:colOff>1397000</xdr:colOff>
      <xdr:row>27</xdr:row>
      <xdr:rowOff>1882998</xdr:rowOff>
    </xdr:to>
    <xdr:pic>
      <xdr:nvPicPr>
        <xdr:cNvPr id="2066" name="Immagine 2065" descr="C.P. COMPANY: giacche casual - Giacca a collo alto tasche zip e cappuccio">
          <a:extLst>
            <a:ext uri="{FF2B5EF4-FFF2-40B4-BE49-F238E27FC236}">
              <a16:creationId xmlns:a16="http://schemas.microsoft.com/office/drawing/2014/main" id="{03DF53CC-4C8A-40CD-9E38-B582D22AE3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43" b="3867"/>
        <a:stretch/>
      </xdr:blipFill>
      <xdr:spPr bwMode="auto">
        <a:xfrm>
          <a:off x="0" y="91139303"/>
          <a:ext cx="1397000" cy="1861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45860</xdr:colOff>
      <xdr:row>25</xdr:row>
      <xdr:rowOff>67029</xdr:rowOff>
    </xdr:from>
    <xdr:to>
      <xdr:col>0</xdr:col>
      <xdr:colOff>1379360</xdr:colOff>
      <xdr:row>26</xdr:row>
      <xdr:rowOff>666750</xdr:rowOff>
    </xdr:to>
    <xdr:pic>
      <xdr:nvPicPr>
        <xdr:cNvPr id="2072" name="Immagine 2071">
          <a:extLst>
            <a:ext uri="{FF2B5EF4-FFF2-40B4-BE49-F238E27FC236}">
              <a16:creationId xmlns:a16="http://schemas.microsoft.com/office/drawing/2014/main" id="{623C20CA-FE56-4017-BE99-706DD0E696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35" t="4806" r="7285" b="8217"/>
        <a:stretch>
          <a:fillRect/>
        </a:stretch>
      </xdr:blipFill>
      <xdr:spPr>
        <a:xfrm>
          <a:off x="45860" y="10015362"/>
          <a:ext cx="1333500" cy="1277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6"/>
  <sheetViews>
    <sheetView tabSelected="1" zoomScale="90" zoomScaleNormal="9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AD17" sqref="AD17"/>
    </sheetView>
  </sheetViews>
  <sheetFormatPr defaultColWidth="9.1328125" defaultRowHeight="15.75" x14ac:dyDescent="0.35"/>
  <cols>
    <col min="1" max="1" width="21.33203125" style="1" customWidth="1"/>
    <col min="2" max="2" width="9.1328125" style="1"/>
    <col min="3" max="3" width="21.46484375" style="1" customWidth="1"/>
    <col min="4" max="4" width="20.46484375" style="1" customWidth="1"/>
    <col min="5" max="5" width="7" style="1" bestFit="1" customWidth="1"/>
    <col min="6" max="6" width="15" style="2" bestFit="1" customWidth="1"/>
    <col min="7" max="7" width="13.1328125" style="3" bestFit="1" customWidth="1"/>
    <col min="8" max="8" width="12.33203125" style="1" bestFit="1" customWidth="1"/>
    <col min="9" max="9" width="9.33203125" style="1" bestFit="1" customWidth="1"/>
    <col min="10" max="10" width="19" style="2" bestFit="1" customWidth="1"/>
    <col min="11" max="11" width="4.796875" style="5" bestFit="1" customWidth="1"/>
    <col min="12" max="12" width="4.46484375" style="1" bestFit="1" customWidth="1"/>
    <col min="13" max="13" width="3.796875" style="2" bestFit="1" customWidth="1"/>
    <col min="14" max="21" width="3.46484375" style="1" bestFit="1" customWidth="1"/>
    <col min="22" max="23" width="4.6640625" style="1" bestFit="1" customWidth="1"/>
    <col min="24" max="24" width="2.33203125" style="1" bestFit="1" customWidth="1"/>
    <col min="25" max="25" width="3.33203125" style="1" bestFit="1" customWidth="1"/>
    <col min="26" max="26" width="4.46484375" style="1" bestFit="1" customWidth="1"/>
    <col min="27" max="27" width="4.6640625" style="1" bestFit="1" customWidth="1"/>
    <col min="28" max="28" width="9.46484375" style="18" bestFit="1" customWidth="1"/>
    <col min="29" max="29" width="17" style="18" customWidth="1"/>
    <col min="30" max="30" width="9.46484375" style="18" bestFit="1" customWidth="1"/>
    <col min="31" max="31" width="12" style="18" bestFit="1" customWidth="1"/>
    <col min="32" max="32" width="8.796875" style="24" bestFit="1" customWidth="1"/>
    <col min="33" max="33" width="15.46484375" style="24" customWidth="1"/>
    <col min="34" max="16384" width="9.1328125" style="1"/>
  </cols>
  <sheetData>
    <row r="1" spans="1:33" x14ac:dyDescent="0.35">
      <c r="A1" s="31" t="s">
        <v>94</v>
      </c>
      <c r="B1" s="32"/>
      <c r="C1" s="33"/>
    </row>
    <row r="2" spans="1:33" x14ac:dyDescent="0.35">
      <c r="A2" s="30" t="s">
        <v>95</v>
      </c>
      <c r="B2" s="30"/>
      <c r="C2" s="30"/>
    </row>
    <row r="3" spans="1:33" x14ac:dyDescent="0.35">
      <c r="A3" s="30" t="s">
        <v>94</v>
      </c>
      <c r="B3" s="30"/>
      <c r="C3" s="30"/>
    </row>
    <row r="4" spans="1:33" x14ac:dyDescent="0.35">
      <c r="A4" s="30" t="s">
        <v>96</v>
      </c>
      <c r="B4" s="30"/>
      <c r="C4" s="30"/>
    </row>
    <row r="5" spans="1:33" x14ac:dyDescent="0.35">
      <c r="A5" s="30" t="s">
        <v>97</v>
      </c>
      <c r="B5" s="30"/>
      <c r="C5" s="30"/>
    </row>
    <row r="6" spans="1:33" x14ac:dyDescent="0.35">
      <c r="A6" s="30" t="s">
        <v>98</v>
      </c>
      <c r="B6" s="30"/>
      <c r="C6" s="30"/>
    </row>
    <row r="7" spans="1:33" x14ac:dyDescent="0.35">
      <c r="A7" s="30" t="s">
        <v>99</v>
      </c>
      <c r="B7" s="30"/>
      <c r="C7" s="30"/>
    </row>
    <row r="8" spans="1:33" x14ac:dyDescent="0.35">
      <c r="A8" s="30" t="s">
        <v>100</v>
      </c>
      <c r="B8" s="30"/>
      <c r="C8" s="30"/>
    </row>
    <row r="9" spans="1:33" x14ac:dyDescent="0.35">
      <c r="A9" s="30" t="s">
        <v>101</v>
      </c>
      <c r="B9" s="30"/>
      <c r="C9" s="30"/>
    </row>
    <row r="10" spans="1:33" x14ac:dyDescent="0.35">
      <c r="A10" s="27" t="s">
        <v>102</v>
      </c>
      <c r="B10" s="28"/>
      <c r="C10" s="29"/>
    </row>
    <row r="11" spans="1:33" x14ac:dyDescent="0.35">
      <c r="A11" s="27" t="s">
        <v>103</v>
      </c>
      <c r="B11" s="28"/>
      <c r="C11" s="29"/>
    </row>
    <row r="12" spans="1:33" x14ac:dyDescent="0.35">
      <c r="A12" s="27" t="s">
        <v>104</v>
      </c>
      <c r="B12" s="28"/>
      <c r="C12" s="29"/>
    </row>
    <row r="13" spans="1:33" x14ac:dyDescent="0.35">
      <c r="K13" s="4"/>
    </row>
    <row r="14" spans="1:33" s="5" customFormat="1" ht="47.25" x14ac:dyDescent="0.35">
      <c r="A14" s="15"/>
      <c r="B14" s="15" t="s">
        <v>0</v>
      </c>
      <c r="C14" s="15" t="s">
        <v>1</v>
      </c>
      <c r="D14" s="15" t="s">
        <v>3</v>
      </c>
      <c r="E14" s="15" t="s">
        <v>2</v>
      </c>
      <c r="F14" s="16" t="s">
        <v>7</v>
      </c>
      <c r="G14" s="17" t="s">
        <v>8</v>
      </c>
      <c r="H14" s="15" t="s">
        <v>4</v>
      </c>
      <c r="I14" s="15" t="s">
        <v>5</v>
      </c>
      <c r="J14" s="16" t="s">
        <v>6</v>
      </c>
      <c r="K14" s="15" t="s">
        <v>109</v>
      </c>
      <c r="L14" s="15" t="s">
        <v>10</v>
      </c>
      <c r="M14" s="16" t="s">
        <v>60</v>
      </c>
      <c r="N14" s="15" t="s">
        <v>57</v>
      </c>
      <c r="O14" s="15" t="s">
        <v>61</v>
      </c>
      <c r="P14" s="15" t="s">
        <v>56</v>
      </c>
      <c r="Q14" s="15" t="s">
        <v>54</v>
      </c>
      <c r="R14" s="15" t="s">
        <v>51</v>
      </c>
      <c r="S14" s="15" t="s">
        <v>55</v>
      </c>
      <c r="T14" s="15" t="s">
        <v>63</v>
      </c>
      <c r="U14" s="15" t="s">
        <v>65</v>
      </c>
      <c r="V14" s="15" t="s">
        <v>69</v>
      </c>
      <c r="W14" s="15" t="s">
        <v>71</v>
      </c>
      <c r="X14" s="15" t="s">
        <v>48</v>
      </c>
      <c r="Y14" s="15" t="s">
        <v>64</v>
      </c>
      <c r="Z14" s="15" t="s">
        <v>70</v>
      </c>
      <c r="AA14" s="15" t="s">
        <v>72</v>
      </c>
      <c r="AB14" s="19" t="s">
        <v>93</v>
      </c>
      <c r="AC14" s="19" t="s">
        <v>110</v>
      </c>
      <c r="AD14" s="19" t="s">
        <v>105</v>
      </c>
      <c r="AE14" s="19" t="s">
        <v>106</v>
      </c>
      <c r="AF14" s="25" t="s">
        <v>107</v>
      </c>
      <c r="AG14" s="25" t="s">
        <v>108</v>
      </c>
    </row>
    <row r="15" spans="1:33" ht="26" customHeight="1" x14ac:dyDescent="0.35">
      <c r="A15" s="35"/>
      <c r="B15" s="6"/>
      <c r="C15" s="6"/>
      <c r="D15" s="6"/>
      <c r="E15" s="6"/>
      <c r="F15" s="7"/>
      <c r="G15" s="8"/>
      <c r="H15" s="6"/>
      <c r="I15" s="6"/>
      <c r="J15" s="7"/>
      <c r="K15" s="21"/>
      <c r="L15" s="9"/>
      <c r="M15" s="1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20"/>
      <c r="AC15" s="20"/>
      <c r="AD15" s="20"/>
      <c r="AE15" s="20"/>
      <c r="AF15" s="26"/>
      <c r="AG15" s="26"/>
    </row>
    <row r="16" spans="1:33" ht="26" customHeight="1" x14ac:dyDescent="0.35">
      <c r="A16" s="35"/>
      <c r="B16" s="6"/>
      <c r="C16" s="6"/>
      <c r="D16" s="6"/>
      <c r="E16" s="6"/>
      <c r="F16" s="7"/>
      <c r="G16" s="8"/>
      <c r="H16" s="6"/>
      <c r="I16" s="6"/>
      <c r="J16" s="7"/>
      <c r="K16" s="21"/>
      <c r="L16" s="9"/>
      <c r="M16" s="1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20"/>
      <c r="AC16" s="20"/>
      <c r="AD16" s="20"/>
      <c r="AE16" s="20"/>
      <c r="AF16" s="26"/>
      <c r="AG16" s="26"/>
    </row>
    <row r="17" spans="1:33" ht="26" customHeight="1" x14ac:dyDescent="0.35">
      <c r="A17" s="35"/>
      <c r="B17" s="6" t="s">
        <v>42</v>
      </c>
      <c r="C17" s="6" t="s">
        <v>58</v>
      </c>
      <c r="D17" s="6" t="s">
        <v>23</v>
      </c>
      <c r="E17" s="6" t="s">
        <v>25</v>
      </c>
      <c r="F17" s="7" t="s">
        <v>26</v>
      </c>
      <c r="G17" s="8" t="s">
        <v>14</v>
      </c>
      <c r="H17" s="6" t="s">
        <v>24</v>
      </c>
      <c r="I17" s="6" t="s">
        <v>19</v>
      </c>
      <c r="J17" s="7" t="s">
        <v>59</v>
      </c>
      <c r="K17" s="21">
        <f t="shared" ref="K17:K25" si="0">SUM(L17:AA17)</f>
        <v>2</v>
      </c>
      <c r="L17" s="9"/>
      <c r="M17" s="10">
        <v>1</v>
      </c>
      <c r="N17" s="9">
        <v>1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20">
        <v>64</v>
      </c>
      <c r="AC17" s="20">
        <v>128</v>
      </c>
      <c r="AD17" s="20">
        <f>SUM(AB17*0.675)</f>
        <v>43.2</v>
      </c>
      <c r="AE17" s="20">
        <f>SUM(AD17*K17)</f>
        <v>86.4</v>
      </c>
      <c r="AF17" s="26">
        <f>SUM(AD17/1.13)</f>
        <v>38.230088495575224</v>
      </c>
      <c r="AG17" s="26">
        <f>SUM(AF17*K17)</f>
        <v>76.460176991150448</v>
      </c>
    </row>
    <row r="18" spans="1:33" ht="26" customHeight="1" x14ac:dyDescent="0.35">
      <c r="A18" s="35"/>
      <c r="B18" s="6" t="s">
        <v>42</v>
      </c>
      <c r="C18" s="6" t="s">
        <v>58</v>
      </c>
      <c r="D18" s="6" t="s">
        <v>23</v>
      </c>
      <c r="E18" s="6" t="s">
        <v>45</v>
      </c>
      <c r="F18" s="7" t="s">
        <v>46</v>
      </c>
      <c r="G18" s="8" t="s">
        <v>14</v>
      </c>
      <c r="H18" s="6" t="s">
        <v>24</v>
      </c>
      <c r="I18" s="6" t="s">
        <v>19</v>
      </c>
      <c r="J18" s="7" t="s">
        <v>59</v>
      </c>
      <c r="K18" s="21">
        <f t="shared" si="0"/>
        <v>1</v>
      </c>
      <c r="L18" s="9"/>
      <c r="M18" s="10">
        <v>1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20">
        <v>64</v>
      </c>
      <c r="AC18" s="20">
        <v>64</v>
      </c>
      <c r="AD18" s="20">
        <f>SUM(AB18*0.675)</f>
        <v>43.2</v>
      </c>
      <c r="AE18" s="20">
        <f>SUM(AD18*K18)</f>
        <v>43.2</v>
      </c>
      <c r="AF18" s="26">
        <f t="shared" ref="AF18:AF47" si="1">SUM(AD18/1.13)</f>
        <v>38.230088495575224</v>
      </c>
      <c r="AG18" s="26">
        <f>SUM(AF18*K18)</f>
        <v>38.230088495575224</v>
      </c>
    </row>
    <row r="19" spans="1:33" ht="60" customHeight="1" x14ac:dyDescent="0.35">
      <c r="A19" s="34"/>
      <c r="B19" s="6" t="s">
        <v>42</v>
      </c>
      <c r="C19" s="6" t="s">
        <v>62</v>
      </c>
      <c r="D19" s="6" t="s">
        <v>23</v>
      </c>
      <c r="E19" s="6" t="s">
        <v>15</v>
      </c>
      <c r="F19" s="7" t="s">
        <v>16</v>
      </c>
      <c r="G19" s="8" t="s">
        <v>14</v>
      </c>
      <c r="H19" s="6" t="s">
        <v>24</v>
      </c>
      <c r="I19" s="6" t="s">
        <v>19</v>
      </c>
      <c r="J19" s="7" t="s">
        <v>59</v>
      </c>
      <c r="K19" s="21">
        <f t="shared" si="0"/>
        <v>1</v>
      </c>
      <c r="L19" s="9"/>
      <c r="M19" s="10">
        <v>1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20">
        <v>79</v>
      </c>
      <c r="AC19" s="20">
        <v>79</v>
      </c>
      <c r="AD19" s="20">
        <f>SUM(AB19*0.675)</f>
        <v>53.325000000000003</v>
      </c>
      <c r="AE19" s="20">
        <f>SUM(AD19*K19)</f>
        <v>53.325000000000003</v>
      </c>
      <c r="AF19" s="26">
        <f t="shared" si="1"/>
        <v>47.190265486725671</v>
      </c>
      <c r="AG19" s="26">
        <f>SUM(AF19*K19)</f>
        <v>47.190265486725671</v>
      </c>
    </row>
    <row r="20" spans="1:33" ht="60" customHeight="1" x14ac:dyDescent="0.35">
      <c r="A20" s="34"/>
      <c r="B20" s="6" t="s">
        <v>42</v>
      </c>
      <c r="C20" s="6" t="s">
        <v>62</v>
      </c>
      <c r="D20" s="6" t="s">
        <v>23</v>
      </c>
      <c r="E20" s="6" t="s">
        <v>25</v>
      </c>
      <c r="F20" s="7" t="s">
        <v>26</v>
      </c>
      <c r="G20" s="8" t="s">
        <v>14</v>
      </c>
      <c r="H20" s="6" t="s">
        <v>24</v>
      </c>
      <c r="I20" s="6" t="s">
        <v>19</v>
      </c>
      <c r="J20" s="7" t="s">
        <v>59</v>
      </c>
      <c r="K20" s="21">
        <f t="shared" si="0"/>
        <v>1</v>
      </c>
      <c r="L20" s="9"/>
      <c r="M20" s="10">
        <v>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20">
        <v>79</v>
      </c>
      <c r="AC20" s="20">
        <v>79</v>
      </c>
      <c r="AD20" s="20">
        <f>SUM(AB20*0.675)</f>
        <v>53.325000000000003</v>
      </c>
      <c r="AE20" s="20">
        <f>SUM(AD20*K20)</f>
        <v>53.325000000000003</v>
      </c>
      <c r="AF20" s="26">
        <f t="shared" si="1"/>
        <v>47.190265486725671</v>
      </c>
      <c r="AG20" s="26">
        <f>SUM(AF20*K20)</f>
        <v>47.190265486725671</v>
      </c>
    </row>
    <row r="21" spans="1:33" ht="97.5" customHeight="1" x14ac:dyDescent="0.35">
      <c r="A21" s="34"/>
      <c r="B21" s="6" t="s">
        <v>42</v>
      </c>
      <c r="C21" s="6" t="s">
        <v>67</v>
      </c>
      <c r="D21" s="6" t="s">
        <v>66</v>
      </c>
      <c r="E21" s="6" t="s">
        <v>21</v>
      </c>
      <c r="F21" s="7" t="s">
        <v>22</v>
      </c>
      <c r="G21" s="8" t="s">
        <v>53</v>
      </c>
      <c r="H21" s="6" t="s">
        <v>18</v>
      </c>
      <c r="I21" s="6" t="s">
        <v>19</v>
      </c>
      <c r="J21" s="7" t="s">
        <v>49</v>
      </c>
      <c r="K21" s="22">
        <f t="shared" si="0"/>
        <v>1</v>
      </c>
      <c r="L21" s="9"/>
      <c r="M21" s="10"/>
      <c r="N21" s="9"/>
      <c r="O21" s="9"/>
      <c r="P21" s="9">
        <v>1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20">
        <v>124</v>
      </c>
      <c r="AC21" s="20">
        <v>124</v>
      </c>
      <c r="AD21" s="20">
        <f>SUM(AB21*0.675)</f>
        <v>83.7</v>
      </c>
      <c r="AE21" s="20">
        <f>SUM(AD21*K21)</f>
        <v>83.7</v>
      </c>
      <c r="AF21" s="26">
        <f t="shared" si="1"/>
        <v>74.070796460177007</v>
      </c>
      <c r="AG21" s="26">
        <f>SUM(AF21*K21)</f>
        <v>74.070796460177007</v>
      </c>
    </row>
    <row r="22" spans="1:33" ht="97.5" customHeight="1" x14ac:dyDescent="0.35">
      <c r="A22" s="34"/>
      <c r="B22" s="6"/>
      <c r="C22" s="6"/>
      <c r="D22" s="6"/>
      <c r="E22" s="6"/>
      <c r="F22" s="7"/>
      <c r="G22" s="8"/>
      <c r="H22" s="6"/>
      <c r="I22" s="6"/>
      <c r="J22" s="7"/>
      <c r="K22" s="22"/>
      <c r="L22" s="9"/>
      <c r="M22" s="10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20"/>
      <c r="AC22" s="20"/>
      <c r="AD22" s="20"/>
      <c r="AE22" s="20"/>
      <c r="AF22" s="26"/>
      <c r="AG22" s="26"/>
    </row>
    <row r="23" spans="1:33" ht="191" customHeight="1" x14ac:dyDescent="0.35">
      <c r="A23" s="11"/>
      <c r="B23" s="6" t="s">
        <v>42</v>
      </c>
      <c r="C23" s="6" t="s">
        <v>68</v>
      </c>
      <c r="D23" s="6" t="s">
        <v>36</v>
      </c>
      <c r="E23" s="6" t="s">
        <v>21</v>
      </c>
      <c r="F23" s="7" t="s">
        <v>22</v>
      </c>
      <c r="G23" s="8" t="s">
        <v>14</v>
      </c>
      <c r="H23" s="6" t="s">
        <v>17</v>
      </c>
      <c r="I23" s="6" t="s">
        <v>11</v>
      </c>
      <c r="J23" s="7" t="s">
        <v>49</v>
      </c>
      <c r="K23" s="22">
        <f t="shared" si="0"/>
        <v>1</v>
      </c>
      <c r="L23" s="9"/>
      <c r="M23" s="10"/>
      <c r="N23" s="9"/>
      <c r="O23" s="9"/>
      <c r="P23" s="9"/>
      <c r="Q23" s="9"/>
      <c r="R23" s="9">
        <v>1</v>
      </c>
      <c r="S23" s="9"/>
      <c r="T23" s="9"/>
      <c r="U23" s="9"/>
      <c r="V23" s="9"/>
      <c r="W23" s="9"/>
      <c r="X23" s="9"/>
      <c r="Y23" s="9"/>
      <c r="Z23" s="9"/>
      <c r="AA23" s="9"/>
      <c r="AB23" s="20">
        <v>124</v>
      </c>
      <c r="AC23" s="20">
        <v>124</v>
      </c>
      <c r="AD23" s="20">
        <f>SUM(AB23*0.675)</f>
        <v>83.7</v>
      </c>
      <c r="AE23" s="20">
        <f>SUM(AD23*K23)</f>
        <v>83.7</v>
      </c>
      <c r="AF23" s="26">
        <f t="shared" si="1"/>
        <v>74.070796460177007</v>
      </c>
      <c r="AG23" s="26">
        <f>SUM(AF23*K23)</f>
        <v>74.070796460177007</v>
      </c>
    </row>
    <row r="24" spans="1:33" ht="72.5" customHeight="1" x14ac:dyDescent="0.35">
      <c r="A24" s="34"/>
      <c r="B24" s="6" t="s">
        <v>42</v>
      </c>
      <c r="C24" s="6" t="s">
        <v>75</v>
      </c>
      <c r="D24" s="6" t="s">
        <v>39</v>
      </c>
      <c r="E24" s="6" t="s">
        <v>47</v>
      </c>
      <c r="F24" s="7" t="s">
        <v>50</v>
      </c>
      <c r="G24" s="8" t="s">
        <v>28</v>
      </c>
      <c r="H24" s="6" t="s">
        <v>38</v>
      </c>
      <c r="I24" s="6" t="s">
        <v>11</v>
      </c>
      <c r="J24" s="7" t="s">
        <v>12</v>
      </c>
      <c r="K24" s="21">
        <f t="shared" si="0"/>
        <v>1</v>
      </c>
      <c r="L24" s="9"/>
      <c r="M24" s="10"/>
      <c r="N24" s="9"/>
      <c r="O24" s="9"/>
      <c r="P24" s="9"/>
      <c r="Q24" s="9"/>
      <c r="R24" s="9"/>
      <c r="S24" s="9"/>
      <c r="T24" s="9"/>
      <c r="U24" s="9"/>
      <c r="V24" s="9">
        <v>1</v>
      </c>
      <c r="W24" s="9"/>
      <c r="X24" s="9"/>
      <c r="Y24" s="9"/>
      <c r="Z24" s="9"/>
      <c r="AA24" s="9"/>
      <c r="AB24" s="20">
        <v>110</v>
      </c>
      <c r="AC24" s="20">
        <v>110</v>
      </c>
      <c r="AD24" s="20">
        <f>SUM(AB24*0.675)</f>
        <v>74.25</v>
      </c>
      <c r="AE24" s="20">
        <f>SUM(AD24*K24)</f>
        <v>74.25</v>
      </c>
      <c r="AF24" s="26">
        <f t="shared" si="1"/>
        <v>65.707964601769916</v>
      </c>
      <c r="AG24" s="26">
        <f>SUM(AF24*K24)</f>
        <v>65.707964601769916</v>
      </c>
    </row>
    <row r="25" spans="1:33" ht="72.5" customHeight="1" x14ac:dyDescent="0.35">
      <c r="A25" s="34"/>
      <c r="B25" s="6" t="s">
        <v>42</v>
      </c>
      <c r="C25" s="6" t="s">
        <v>75</v>
      </c>
      <c r="D25" s="6" t="s">
        <v>39</v>
      </c>
      <c r="E25" s="6" t="s">
        <v>15</v>
      </c>
      <c r="F25" s="7" t="s">
        <v>16</v>
      </c>
      <c r="G25" s="8" t="s">
        <v>28</v>
      </c>
      <c r="H25" s="6" t="s">
        <v>38</v>
      </c>
      <c r="I25" s="6" t="s">
        <v>11</v>
      </c>
      <c r="J25" s="7" t="s">
        <v>12</v>
      </c>
      <c r="K25" s="21">
        <f t="shared" si="0"/>
        <v>1</v>
      </c>
      <c r="L25" s="9"/>
      <c r="M25" s="10"/>
      <c r="N25" s="9"/>
      <c r="O25" s="9"/>
      <c r="P25" s="9"/>
      <c r="Q25" s="9"/>
      <c r="R25" s="9"/>
      <c r="S25" s="9"/>
      <c r="T25" s="9"/>
      <c r="U25" s="9"/>
      <c r="V25" s="9">
        <v>1</v>
      </c>
      <c r="W25" s="9"/>
      <c r="X25" s="9"/>
      <c r="Y25" s="9"/>
      <c r="Z25" s="9"/>
      <c r="AA25" s="9"/>
      <c r="AB25" s="20">
        <v>110</v>
      </c>
      <c r="AC25" s="20">
        <v>110</v>
      </c>
      <c r="AD25" s="20">
        <f>SUM(AB25*0.675)</f>
        <v>74.25</v>
      </c>
      <c r="AE25" s="20">
        <f>SUM(AD25*K25)</f>
        <v>74.25</v>
      </c>
      <c r="AF25" s="26">
        <f t="shared" si="1"/>
        <v>65.707964601769916</v>
      </c>
      <c r="AG25" s="26">
        <f>SUM(AF25*K25)</f>
        <v>65.707964601769916</v>
      </c>
    </row>
    <row r="26" spans="1:33" ht="53.55" customHeight="1" x14ac:dyDescent="0.35">
      <c r="A26" s="35"/>
      <c r="B26" s="6" t="s">
        <v>42</v>
      </c>
      <c r="C26" s="6" t="s">
        <v>76</v>
      </c>
      <c r="D26" s="6" t="s">
        <v>43</v>
      </c>
      <c r="E26" s="6" t="s">
        <v>21</v>
      </c>
      <c r="F26" s="7" t="s">
        <v>22</v>
      </c>
      <c r="G26" s="8" t="s">
        <v>28</v>
      </c>
      <c r="H26" s="6" t="s">
        <v>44</v>
      </c>
      <c r="I26" s="6" t="s">
        <v>19</v>
      </c>
      <c r="J26" s="7" t="s">
        <v>20</v>
      </c>
      <c r="K26" s="21">
        <v>34</v>
      </c>
      <c r="L26" s="9"/>
      <c r="M26" s="10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20">
        <v>59</v>
      </c>
      <c r="AC26" s="20">
        <v>2006</v>
      </c>
      <c r="AD26" s="20">
        <f>SUM(AB26*0.675)</f>
        <v>39.825000000000003</v>
      </c>
      <c r="AE26" s="20">
        <f>SUM(AD26*K26)</f>
        <v>1354.0500000000002</v>
      </c>
      <c r="AF26" s="26">
        <f t="shared" si="1"/>
        <v>35.243362831858413</v>
      </c>
      <c r="AG26" s="26">
        <f>SUM(AF26*K26)</f>
        <v>1198.2743362831861</v>
      </c>
    </row>
    <row r="27" spans="1:33" ht="53.55" customHeight="1" x14ac:dyDescent="0.35">
      <c r="A27" s="35"/>
      <c r="B27" s="6"/>
      <c r="C27" s="6"/>
      <c r="D27" s="6"/>
      <c r="E27" s="6"/>
      <c r="F27" s="7"/>
      <c r="G27" s="8"/>
      <c r="H27" s="6"/>
      <c r="I27" s="6"/>
      <c r="J27" s="7"/>
      <c r="K27" s="21"/>
      <c r="L27" s="9"/>
      <c r="M27" s="10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20"/>
      <c r="AC27" s="20"/>
      <c r="AD27" s="20"/>
      <c r="AE27" s="20"/>
      <c r="AF27" s="26"/>
      <c r="AG27" s="26"/>
    </row>
    <row r="28" spans="1:33" ht="150.5" customHeight="1" x14ac:dyDescent="0.35">
      <c r="A28" s="6"/>
      <c r="B28" s="6" t="s">
        <v>42</v>
      </c>
      <c r="C28" s="6" t="s">
        <v>77</v>
      </c>
      <c r="D28" s="6" t="s">
        <v>35</v>
      </c>
      <c r="E28" s="6" t="s">
        <v>78</v>
      </c>
      <c r="F28" s="7" t="s">
        <v>79</v>
      </c>
      <c r="G28" s="8" t="s">
        <v>34</v>
      </c>
      <c r="H28" s="6" t="s">
        <v>30</v>
      </c>
      <c r="I28" s="6" t="s">
        <v>11</v>
      </c>
      <c r="J28" s="7" t="s">
        <v>33</v>
      </c>
      <c r="K28" s="21">
        <f t="shared" ref="K28:K47" si="2">SUM(L28:AA28)</f>
        <v>1</v>
      </c>
      <c r="L28" s="9"/>
      <c r="M28" s="10"/>
      <c r="N28" s="9"/>
      <c r="O28" s="9"/>
      <c r="P28" s="9"/>
      <c r="Q28" s="9">
        <v>1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20">
        <v>181</v>
      </c>
      <c r="AC28" s="20">
        <v>181</v>
      </c>
      <c r="AD28" s="20">
        <f t="shared" ref="AD28:AD36" si="3">SUM(AB28*0.675)</f>
        <v>122.17500000000001</v>
      </c>
      <c r="AE28" s="20">
        <f t="shared" ref="AE28:AE36" si="4">SUM(AD28*K28)</f>
        <v>122.17500000000001</v>
      </c>
      <c r="AF28" s="26">
        <f t="shared" si="1"/>
        <v>108.1194690265487</v>
      </c>
      <c r="AG28" s="26">
        <f t="shared" ref="AG28:AG36" si="5">SUM(AF28*K28)</f>
        <v>108.1194690265487</v>
      </c>
    </row>
    <row r="29" spans="1:33" ht="78.5" customHeight="1" x14ac:dyDescent="0.35">
      <c r="A29" s="35"/>
      <c r="B29" s="6" t="s">
        <v>42</v>
      </c>
      <c r="C29" s="6" t="s">
        <v>80</v>
      </c>
      <c r="D29" s="6" t="s">
        <v>29</v>
      </c>
      <c r="E29" s="6" t="s">
        <v>81</v>
      </c>
      <c r="F29" s="7" t="s">
        <v>82</v>
      </c>
      <c r="G29" s="8" t="s">
        <v>34</v>
      </c>
      <c r="H29" s="6" t="s">
        <v>30</v>
      </c>
      <c r="I29" s="6" t="s">
        <v>11</v>
      </c>
      <c r="J29" s="7" t="s">
        <v>12</v>
      </c>
      <c r="K29" s="21">
        <f t="shared" si="2"/>
        <v>1</v>
      </c>
      <c r="L29" s="9"/>
      <c r="M29" s="10"/>
      <c r="N29" s="9"/>
      <c r="O29" s="9"/>
      <c r="P29" s="9"/>
      <c r="Q29" s="9">
        <v>1</v>
      </c>
      <c r="R29" s="9"/>
      <c r="S29" s="9"/>
      <c r="T29" s="9"/>
      <c r="U29" s="9"/>
      <c r="V29" s="9"/>
      <c r="W29" s="9"/>
      <c r="X29" s="9"/>
      <c r="Y29" s="9"/>
      <c r="Z29" s="9"/>
      <c r="AA29" s="9"/>
      <c r="AB29" s="20">
        <v>189</v>
      </c>
      <c r="AC29" s="20">
        <v>189</v>
      </c>
      <c r="AD29" s="20">
        <f t="shared" si="3"/>
        <v>127.575</v>
      </c>
      <c r="AE29" s="20">
        <f t="shared" si="4"/>
        <v>127.575</v>
      </c>
      <c r="AF29" s="26">
        <f t="shared" si="1"/>
        <v>112.89823008849559</v>
      </c>
      <c r="AG29" s="26">
        <f t="shared" si="5"/>
        <v>112.89823008849559</v>
      </c>
    </row>
    <row r="30" spans="1:33" ht="78.5" customHeight="1" x14ac:dyDescent="0.35">
      <c r="A30" s="35"/>
      <c r="B30" s="6" t="s">
        <v>42</v>
      </c>
      <c r="C30" s="6" t="s">
        <v>80</v>
      </c>
      <c r="D30" s="6" t="s">
        <v>29</v>
      </c>
      <c r="E30" s="6" t="s">
        <v>25</v>
      </c>
      <c r="F30" s="7" t="s">
        <v>26</v>
      </c>
      <c r="G30" s="8" t="s">
        <v>34</v>
      </c>
      <c r="H30" s="6" t="s">
        <v>30</v>
      </c>
      <c r="I30" s="6" t="s">
        <v>11</v>
      </c>
      <c r="J30" s="7" t="s">
        <v>33</v>
      </c>
      <c r="K30" s="21">
        <f t="shared" si="2"/>
        <v>1</v>
      </c>
      <c r="L30" s="9"/>
      <c r="M30" s="10"/>
      <c r="N30" s="9"/>
      <c r="O30" s="9"/>
      <c r="P30" s="9"/>
      <c r="Q30" s="9"/>
      <c r="R30" s="9">
        <v>1</v>
      </c>
      <c r="S30" s="9"/>
      <c r="T30" s="9"/>
      <c r="U30" s="9"/>
      <c r="V30" s="9"/>
      <c r="W30" s="9"/>
      <c r="X30" s="9"/>
      <c r="Y30" s="9"/>
      <c r="Z30" s="9"/>
      <c r="AA30" s="9"/>
      <c r="AB30" s="20">
        <v>189</v>
      </c>
      <c r="AC30" s="20">
        <v>189</v>
      </c>
      <c r="AD30" s="20">
        <f t="shared" si="3"/>
        <v>127.575</v>
      </c>
      <c r="AE30" s="20">
        <f t="shared" si="4"/>
        <v>127.575</v>
      </c>
      <c r="AF30" s="26">
        <f t="shared" si="1"/>
        <v>112.89823008849559</v>
      </c>
      <c r="AG30" s="26">
        <f t="shared" si="5"/>
        <v>112.89823008849559</v>
      </c>
    </row>
    <row r="31" spans="1:33" ht="151.5" customHeight="1" x14ac:dyDescent="0.35">
      <c r="A31" s="11"/>
      <c r="B31" s="6" t="s">
        <v>42</v>
      </c>
      <c r="C31" s="6" t="s">
        <v>83</v>
      </c>
      <c r="D31" s="6" t="s">
        <v>35</v>
      </c>
      <c r="E31" s="6" t="s">
        <v>84</v>
      </c>
      <c r="F31" s="7" t="s">
        <v>85</v>
      </c>
      <c r="G31" s="8" t="s">
        <v>86</v>
      </c>
      <c r="H31" s="6" t="s">
        <v>30</v>
      </c>
      <c r="I31" s="6" t="s">
        <v>19</v>
      </c>
      <c r="J31" s="7" t="s">
        <v>59</v>
      </c>
      <c r="K31" s="21">
        <f t="shared" si="2"/>
        <v>3</v>
      </c>
      <c r="L31" s="9"/>
      <c r="M31" s="10"/>
      <c r="N31" s="9"/>
      <c r="O31" s="9"/>
      <c r="P31" s="9"/>
      <c r="Q31" s="9">
        <v>3</v>
      </c>
      <c r="R31" s="9"/>
      <c r="S31" s="9"/>
      <c r="T31" s="9"/>
      <c r="U31" s="9"/>
      <c r="V31" s="9"/>
      <c r="W31" s="9"/>
      <c r="X31" s="9"/>
      <c r="Y31" s="9"/>
      <c r="Z31" s="9"/>
      <c r="AA31" s="9"/>
      <c r="AB31" s="20">
        <v>247</v>
      </c>
      <c r="AC31" s="20">
        <v>741</v>
      </c>
      <c r="AD31" s="20">
        <f t="shared" si="3"/>
        <v>166.72500000000002</v>
      </c>
      <c r="AE31" s="20">
        <f t="shared" si="4"/>
        <v>500.17500000000007</v>
      </c>
      <c r="AF31" s="26">
        <f t="shared" si="1"/>
        <v>147.54424778761066</v>
      </c>
      <c r="AG31" s="26">
        <f t="shared" si="5"/>
        <v>442.632743362832</v>
      </c>
    </row>
    <row r="32" spans="1:33" ht="87.5" customHeight="1" x14ac:dyDescent="0.35">
      <c r="A32" s="34"/>
      <c r="B32" s="6" t="s">
        <v>42</v>
      </c>
      <c r="C32" s="6" t="s">
        <v>87</v>
      </c>
      <c r="D32" s="6" t="s">
        <v>36</v>
      </c>
      <c r="E32" s="6" t="s">
        <v>25</v>
      </c>
      <c r="F32" s="7" t="s">
        <v>26</v>
      </c>
      <c r="G32" s="8" t="s">
        <v>53</v>
      </c>
      <c r="H32" s="6" t="s">
        <v>18</v>
      </c>
      <c r="I32" s="6" t="s">
        <v>11</v>
      </c>
      <c r="J32" s="7" t="s">
        <v>52</v>
      </c>
      <c r="K32" s="21">
        <f t="shared" si="2"/>
        <v>100</v>
      </c>
      <c r="L32" s="9"/>
      <c r="M32" s="10"/>
      <c r="N32" s="9"/>
      <c r="O32" s="9">
        <v>30</v>
      </c>
      <c r="P32" s="9">
        <v>70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20">
        <v>124</v>
      </c>
      <c r="AC32" s="20">
        <v>12400</v>
      </c>
      <c r="AD32" s="20">
        <f t="shared" si="3"/>
        <v>83.7</v>
      </c>
      <c r="AE32" s="20">
        <f t="shared" si="4"/>
        <v>8370</v>
      </c>
      <c r="AF32" s="26">
        <f t="shared" si="1"/>
        <v>74.070796460177007</v>
      </c>
      <c r="AG32" s="26">
        <f t="shared" si="5"/>
        <v>7407.0796460177007</v>
      </c>
    </row>
    <row r="33" spans="1:33" ht="87.5" customHeight="1" x14ac:dyDescent="0.35">
      <c r="A33" s="34"/>
      <c r="B33" s="6" t="s">
        <v>42</v>
      </c>
      <c r="C33" s="6" t="s">
        <v>87</v>
      </c>
      <c r="D33" s="6" t="s">
        <v>36</v>
      </c>
      <c r="E33" s="6" t="s">
        <v>31</v>
      </c>
      <c r="F33" s="7" t="s">
        <v>32</v>
      </c>
      <c r="G33" s="8" t="s">
        <v>53</v>
      </c>
      <c r="H33" s="6" t="s">
        <v>18</v>
      </c>
      <c r="I33" s="6" t="s">
        <v>11</v>
      </c>
      <c r="J33" s="7" t="s">
        <v>52</v>
      </c>
      <c r="K33" s="21">
        <f t="shared" si="2"/>
        <v>133</v>
      </c>
      <c r="L33" s="9"/>
      <c r="M33" s="10"/>
      <c r="N33" s="9"/>
      <c r="O33" s="9">
        <v>50</v>
      </c>
      <c r="P33" s="9">
        <v>83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20">
        <v>124</v>
      </c>
      <c r="AC33" s="20">
        <v>16492</v>
      </c>
      <c r="AD33" s="20">
        <f t="shared" si="3"/>
        <v>83.7</v>
      </c>
      <c r="AE33" s="20">
        <f t="shared" si="4"/>
        <v>11132.1</v>
      </c>
      <c r="AF33" s="26">
        <f t="shared" si="1"/>
        <v>74.070796460177007</v>
      </c>
      <c r="AG33" s="26">
        <f t="shared" si="5"/>
        <v>9851.415929203542</v>
      </c>
    </row>
    <row r="34" spans="1:33" ht="62" customHeight="1" x14ac:dyDescent="0.35">
      <c r="A34" s="34"/>
      <c r="B34" s="6" t="s">
        <v>42</v>
      </c>
      <c r="C34" s="6" t="s">
        <v>88</v>
      </c>
      <c r="D34" s="6" t="s">
        <v>37</v>
      </c>
      <c r="E34" s="6" t="s">
        <v>31</v>
      </c>
      <c r="F34" s="7" t="s">
        <v>32</v>
      </c>
      <c r="G34" s="8" t="s">
        <v>28</v>
      </c>
      <c r="H34" s="6" t="s">
        <v>38</v>
      </c>
      <c r="I34" s="6" t="s">
        <v>19</v>
      </c>
      <c r="J34" s="7" t="s">
        <v>20</v>
      </c>
      <c r="K34" s="21">
        <f t="shared" si="2"/>
        <v>33</v>
      </c>
      <c r="L34" s="9"/>
      <c r="M34" s="10"/>
      <c r="N34" s="9"/>
      <c r="O34" s="9"/>
      <c r="P34" s="9"/>
      <c r="Q34" s="9"/>
      <c r="R34" s="9"/>
      <c r="S34" s="9"/>
      <c r="T34" s="9"/>
      <c r="U34" s="9"/>
      <c r="V34" s="9">
        <v>33</v>
      </c>
      <c r="W34" s="9"/>
      <c r="X34" s="9"/>
      <c r="Y34" s="9"/>
      <c r="Z34" s="9"/>
      <c r="AA34" s="9"/>
      <c r="AB34" s="20">
        <v>84</v>
      </c>
      <c r="AC34" s="20">
        <v>2772</v>
      </c>
      <c r="AD34" s="20">
        <f t="shared" si="3"/>
        <v>56.7</v>
      </c>
      <c r="AE34" s="20">
        <f t="shared" si="4"/>
        <v>1871.1000000000001</v>
      </c>
      <c r="AF34" s="26">
        <f t="shared" si="1"/>
        <v>50.176991150442483</v>
      </c>
      <c r="AG34" s="26">
        <f t="shared" si="5"/>
        <v>1655.840707964602</v>
      </c>
    </row>
    <row r="35" spans="1:33" ht="62" customHeight="1" x14ac:dyDescent="0.35">
      <c r="A35" s="34"/>
      <c r="B35" s="6" t="s">
        <v>42</v>
      </c>
      <c r="C35" s="6" t="s">
        <v>88</v>
      </c>
      <c r="D35" s="6" t="s">
        <v>37</v>
      </c>
      <c r="E35" s="6" t="s">
        <v>73</v>
      </c>
      <c r="F35" s="7" t="s">
        <v>74</v>
      </c>
      <c r="G35" s="8" t="s">
        <v>28</v>
      </c>
      <c r="H35" s="6" t="s">
        <v>38</v>
      </c>
      <c r="I35" s="6" t="s">
        <v>19</v>
      </c>
      <c r="J35" s="7" t="s">
        <v>20</v>
      </c>
      <c r="K35" s="21">
        <f t="shared" si="2"/>
        <v>65</v>
      </c>
      <c r="L35" s="9"/>
      <c r="M35" s="10"/>
      <c r="N35" s="9"/>
      <c r="O35" s="9"/>
      <c r="P35" s="9"/>
      <c r="Q35" s="9"/>
      <c r="R35" s="9"/>
      <c r="S35" s="9"/>
      <c r="T35" s="9"/>
      <c r="U35" s="9"/>
      <c r="V35" s="9">
        <v>21</v>
      </c>
      <c r="W35" s="9">
        <v>44</v>
      </c>
      <c r="X35" s="9"/>
      <c r="Y35" s="9"/>
      <c r="Z35" s="9"/>
      <c r="AA35" s="9"/>
      <c r="AB35" s="20">
        <v>84</v>
      </c>
      <c r="AC35" s="20">
        <v>5460</v>
      </c>
      <c r="AD35" s="20">
        <f t="shared" si="3"/>
        <v>56.7</v>
      </c>
      <c r="AE35" s="20">
        <f t="shared" si="4"/>
        <v>3685.5</v>
      </c>
      <c r="AF35" s="26">
        <f t="shared" si="1"/>
        <v>50.176991150442483</v>
      </c>
      <c r="AG35" s="26">
        <f t="shared" si="5"/>
        <v>3261.5044247787614</v>
      </c>
    </row>
    <row r="36" spans="1:33" ht="171.5" customHeight="1" x14ac:dyDescent="0.35">
      <c r="A36" s="11"/>
      <c r="B36" s="6" t="s">
        <v>42</v>
      </c>
      <c r="C36" s="6" t="s">
        <v>89</v>
      </c>
      <c r="D36" s="6" t="s">
        <v>39</v>
      </c>
      <c r="E36" s="6" t="s">
        <v>73</v>
      </c>
      <c r="F36" s="7" t="s">
        <v>74</v>
      </c>
      <c r="G36" s="8" t="s">
        <v>28</v>
      </c>
      <c r="H36" s="6" t="s">
        <v>38</v>
      </c>
      <c r="I36" s="6" t="s">
        <v>11</v>
      </c>
      <c r="J36" s="7" t="s">
        <v>33</v>
      </c>
      <c r="K36" s="21">
        <f t="shared" si="2"/>
        <v>17</v>
      </c>
      <c r="L36" s="9"/>
      <c r="M36" s="10"/>
      <c r="N36" s="9"/>
      <c r="O36" s="9"/>
      <c r="P36" s="9"/>
      <c r="Q36" s="9"/>
      <c r="R36" s="9"/>
      <c r="S36" s="9"/>
      <c r="T36" s="9"/>
      <c r="U36" s="9">
        <v>8</v>
      </c>
      <c r="V36" s="9">
        <v>9</v>
      </c>
      <c r="W36" s="9"/>
      <c r="X36" s="9"/>
      <c r="Y36" s="9"/>
      <c r="Z36" s="9"/>
      <c r="AA36" s="9"/>
      <c r="AB36" s="20">
        <v>94</v>
      </c>
      <c r="AC36" s="20">
        <v>1598</v>
      </c>
      <c r="AD36" s="20">
        <f t="shared" si="3"/>
        <v>63.45</v>
      </c>
      <c r="AE36" s="20">
        <f t="shared" si="4"/>
        <v>1078.6500000000001</v>
      </c>
      <c r="AF36" s="26">
        <f t="shared" si="1"/>
        <v>56.150442477876112</v>
      </c>
      <c r="AG36" s="26">
        <f t="shared" si="5"/>
        <v>954.55752212389393</v>
      </c>
    </row>
    <row r="37" spans="1:33" x14ac:dyDescent="0.35">
      <c r="A37" s="34"/>
      <c r="B37" s="6"/>
      <c r="C37" s="6"/>
      <c r="D37" s="6"/>
      <c r="E37" s="6"/>
      <c r="F37" s="7"/>
      <c r="G37" s="8"/>
      <c r="H37" s="6"/>
      <c r="I37" s="6"/>
      <c r="J37" s="7"/>
      <c r="K37" s="21"/>
      <c r="L37" s="9"/>
      <c r="M37" s="10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20"/>
      <c r="AC37" s="20"/>
      <c r="AD37" s="20"/>
      <c r="AE37" s="20"/>
      <c r="AF37" s="26"/>
      <c r="AG37" s="26"/>
    </row>
    <row r="38" spans="1:33" x14ac:dyDescent="0.35">
      <c r="A38" s="34"/>
      <c r="B38" s="6"/>
      <c r="C38" s="6"/>
      <c r="D38" s="6"/>
      <c r="E38" s="6"/>
      <c r="F38" s="7"/>
      <c r="G38" s="8"/>
      <c r="H38" s="6"/>
      <c r="I38" s="6"/>
      <c r="J38" s="7"/>
      <c r="K38" s="21"/>
      <c r="L38" s="9"/>
      <c r="M38" s="10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20"/>
      <c r="AC38" s="20"/>
      <c r="AD38" s="20"/>
      <c r="AE38" s="20"/>
      <c r="AF38" s="26"/>
      <c r="AG38" s="26"/>
    </row>
    <row r="39" spans="1:33" ht="31.5" x14ac:dyDescent="0.35">
      <c r="A39" s="34"/>
      <c r="B39" s="6" t="s">
        <v>42</v>
      </c>
      <c r="C39" s="6" t="s">
        <v>90</v>
      </c>
      <c r="D39" s="6" t="s">
        <v>40</v>
      </c>
      <c r="E39" s="6" t="s">
        <v>9</v>
      </c>
      <c r="F39" s="7" t="s">
        <v>13</v>
      </c>
      <c r="G39" s="8" t="s">
        <v>28</v>
      </c>
      <c r="H39" s="6" t="s">
        <v>27</v>
      </c>
      <c r="I39" s="6" t="s">
        <v>19</v>
      </c>
      <c r="J39" s="7" t="s">
        <v>91</v>
      </c>
      <c r="K39" s="21">
        <f>SUBTOTAL(9,U39:Z39)</f>
        <v>28</v>
      </c>
      <c r="L39" s="9"/>
      <c r="M39" s="10"/>
      <c r="N39" s="9"/>
      <c r="O39" s="9"/>
      <c r="P39" s="9"/>
      <c r="Q39" s="9"/>
      <c r="R39" s="9"/>
      <c r="S39" s="9"/>
      <c r="T39" s="9"/>
      <c r="U39" s="9"/>
      <c r="V39" s="9">
        <v>13</v>
      </c>
      <c r="W39" s="9">
        <v>15</v>
      </c>
      <c r="X39" s="9"/>
      <c r="Y39" s="9"/>
      <c r="Z39" s="9"/>
      <c r="AA39" s="9"/>
      <c r="AB39" s="20">
        <v>115</v>
      </c>
      <c r="AC39" s="20">
        <v>3220</v>
      </c>
      <c r="AD39" s="20">
        <f>SUM(AB39*0.675)</f>
        <v>77.625</v>
      </c>
      <c r="AE39" s="20">
        <f>SUM(AD39*K39)</f>
        <v>2173.5</v>
      </c>
      <c r="AF39" s="26">
        <f t="shared" si="1"/>
        <v>68.694690265486727</v>
      </c>
      <c r="AG39" s="26">
        <f>SUM(AF39*K39)</f>
        <v>1923.4513274336284</v>
      </c>
    </row>
    <row r="40" spans="1:33" x14ac:dyDescent="0.35">
      <c r="A40" s="34"/>
      <c r="B40" s="6"/>
      <c r="C40" s="6"/>
      <c r="D40" s="6"/>
      <c r="E40" s="6"/>
      <c r="F40" s="7"/>
      <c r="G40" s="8"/>
      <c r="H40" s="6"/>
      <c r="I40" s="6"/>
      <c r="J40" s="7"/>
      <c r="K40" s="21">
        <f t="shared" ref="K40:K41" si="6">SUBTOTAL(9,U40:Z40)</f>
        <v>0</v>
      </c>
      <c r="L40" s="9"/>
      <c r="M40" s="10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20"/>
      <c r="AC40" s="20"/>
      <c r="AD40" s="20"/>
      <c r="AE40" s="20"/>
      <c r="AF40" s="26"/>
      <c r="AG40" s="26"/>
    </row>
    <row r="41" spans="1:33" ht="31.5" x14ac:dyDescent="0.35">
      <c r="A41" s="34"/>
      <c r="B41" s="6" t="s">
        <v>42</v>
      </c>
      <c r="C41" s="6" t="s">
        <v>90</v>
      </c>
      <c r="D41" s="6" t="s">
        <v>40</v>
      </c>
      <c r="E41" s="6" t="s">
        <v>25</v>
      </c>
      <c r="F41" s="7" t="s">
        <v>26</v>
      </c>
      <c r="G41" s="8" t="s">
        <v>28</v>
      </c>
      <c r="H41" s="6" t="s">
        <v>27</v>
      </c>
      <c r="I41" s="6" t="s">
        <v>19</v>
      </c>
      <c r="J41" s="7" t="s">
        <v>91</v>
      </c>
      <c r="K41" s="21">
        <f t="shared" si="6"/>
        <v>72</v>
      </c>
      <c r="L41" s="9"/>
      <c r="M41" s="10"/>
      <c r="N41" s="9"/>
      <c r="O41" s="9"/>
      <c r="P41" s="9"/>
      <c r="Q41" s="9"/>
      <c r="R41" s="9"/>
      <c r="S41" s="9"/>
      <c r="T41" s="9"/>
      <c r="U41" s="9">
        <v>4</v>
      </c>
      <c r="V41" s="9">
        <v>17</v>
      </c>
      <c r="W41" s="9">
        <v>51</v>
      </c>
      <c r="X41" s="9"/>
      <c r="Y41" s="9"/>
      <c r="Z41" s="9"/>
      <c r="AA41" s="9"/>
      <c r="AB41" s="20">
        <v>115</v>
      </c>
      <c r="AC41" s="20">
        <v>8280</v>
      </c>
      <c r="AD41" s="20">
        <f>SUM(AB41*0.675)</f>
        <v>77.625</v>
      </c>
      <c r="AE41" s="20">
        <f>SUM(AD41*K41)</f>
        <v>5589</v>
      </c>
      <c r="AF41" s="26">
        <f t="shared" si="1"/>
        <v>68.694690265486727</v>
      </c>
      <c r="AG41" s="26">
        <f>SUM(AF41*K41)</f>
        <v>4946.0176991150447</v>
      </c>
    </row>
    <row r="42" spans="1:33" x14ac:dyDescent="0.35">
      <c r="A42" s="34"/>
      <c r="B42" s="6"/>
      <c r="C42" s="6"/>
      <c r="D42" s="6"/>
      <c r="E42" s="6"/>
      <c r="F42" s="7"/>
      <c r="G42" s="8"/>
      <c r="H42" s="6"/>
      <c r="I42" s="6"/>
      <c r="J42" s="7"/>
      <c r="K42" s="21"/>
      <c r="L42" s="9"/>
      <c r="M42" s="10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20"/>
      <c r="AC42" s="20"/>
      <c r="AD42" s="20"/>
      <c r="AE42" s="20"/>
      <c r="AF42" s="26"/>
      <c r="AG42" s="26"/>
    </row>
    <row r="43" spans="1:33" ht="31.5" x14ac:dyDescent="0.35">
      <c r="A43" s="34"/>
      <c r="B43" s="6" t="s">
        <v>42</v>
      </c>
      <c r="C43" s="6" t="s">
        <v>90</v>
      </c>
      <c r="D43" s="6" t="s">
        <v>40</v>
      </c>
      <c r="E43" s="6" t="s">
        <v>31</v>
      </c>
      <c r="F43" s="7" t="s">
        <v>32</v>
      </c>
      <c r="G43" s="8" t="s">
        <v>28</v>
      </c>
      <c r="H43" s="6" t="s">
        <v>27</v>
      </c>
      <c r="I43" s="6" t="s">
        <v>19</v>
      </c>
      <c r="J43" s="7" t="s">
        <v>91</v>
      </c>
      <c r="K43" s="21">
        <f>SUBTOTAL(9,U43:W43)</f>
        <v>440</v>
      </c>
      <c r="L43" s="9"/>
      <c r="M43" s="10"/>
      <c r="N43" s="9"/>
      <c r="O43" s="9"/>
      <c r="P43" s="9"/>
      <c r="Q43" s="9"/>
      <c r="R43" s="9"/>
      <c r="S43" s="9"/>
      <c r="T43" s="9"/>
      <c r="U43" s="9">
        <v>26</v>
      </c>
      <c r="V43" s="9">
        <v>174</v>
      </c>
      <c r="W43" s="9">
        <v>240</v>
      </c>
      <c r="X43" s="9"/>
      <c r="Y43" s="9"/>
      <c r="Z43" s="9"/>
      <c r="AA43" s="9"/>
      <c r="AB43" s="20">
        <v>115</v>
      </c>
      <c r="AC43" s="20">
        <v>50600</v>
      </c>
      <c r="AD43" s="20">
        <f>SUM(AB43*0.675)</f>
        <v>77.625</v>
      </c>
      <c r="AE43" s="20">
        <f>SUM(AD43*K43)</f>
        <v>34155</v>
      </c>
      <c r="AF43" s="26">
        <f t="shared" si="1"/>
        <v>68.694690265486727</v>
      </c>
      <c r="AG43" s="26">
        <f>SUM(AF43*K43)</f>
        <v>30225.663716814161</v>
      </c>
    </row>
    <row r="44" spans="1:33" x14ac:dyDescent="0.35">
      <c r="A44" s="34"/>
      <c r="B44" s="6"/>
      <c r="C44" s="6"/>
      <c r="D44" s="6"/>
      <c r="E44" s="6"/>
      <c r="F44" s="7"/>
      <c r="G44" s="8"/>
      <c r="H44" s="6"/>
      <c r="I44" s="6"/>
      <c r="J44" s="7"/>
      <c r="K44" s="21">
        <f t="shared" ref="K44" si="7">SUBTOTAL(9,U44:W44)</f>
        <v>0</v>
      </c>
      <c r="L44" s="9"/>
      <c r="M44" s="10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20"/>
      <c r="AC44" s="20"/>
      <c r="AD44" s="20"/>
      <c r="AE44" s="20"/>
      <c r="AF44" s="26"/>
      <c r="AG44" s="26"/>
    </row>
    <row r="45" spans="1:33" ht="31.5" x14ac:dyDescent="0.35">
      <c r="A45" s="34"/>
      <c r="B45" s="6" t="s">
        <v>42</v>
      </c>
      <c r="C45" s="6" t="s">
        <v>90</v>
      </c>
      <c r="D45" s="6" t="s">
        <v>40</v>
      </c>
      <c r="E45" s="6" t="s">
        <v>73</v>
      </c>
      <c r="F45" s="7" t="s">
        <v>74</v>
      </c>
      <c r="G45" s="8" t="s">
        <v>28</v>
      </c>
      <c r="H45" s="6" t="s">
        <v>27</v>
      </c>
      <c r="I45" s="6" t="s">
        <v>19</v>
      </c>
      <c r="J45" s="7" t="s">
        <v>91</v>
      </c>
      <c r="K45" s="21">
        <f>SUBTOTAL(9,U45:Z45)</f>
        <v>35</v>
      </c>
      <c r="L45" s="9"/>
      <c r="M45" s="10"/>
      <c r="N45" s="9"/>
      <c r="O45" s="9"/>
      <c r="P45" s="9"/>
      <c r="Q45" s="9"/>
      <c r="R45" s="9"/>
      <c r="S45" s="9"/>
      <c r="T45" s="9"/>
      <c r="U45" s="9">
        <v>6</v>
      </c>
      <c r="V45" s="9">
        <v>8</v>
      </c>
      <c r="W45" s="9">
        <v>10</v>
      </c>
      <c r="X45" s="9">
        <v>6</v>
      </c>
      <c r="Y45" s="9">
        <v>5</v>
      </c>
      <c r="Z45" s="9"/>
      <c r="AA45" s="9"/>
      <c r="AB45" s="20">
        <v>115</v>
      </c>
      <c r="AC45" s="20">
        <v>4025</v>
      </c>
      <c r="AD45" s="20">
        <f>SUM(AB45*0.675)</f>
        <v>77.625</v>
      </c>
      <c r="AE45" s="20">
        <f>SUM(AD45*K45)</f>
        <v>2716.875</v>
      </c>
      <c r="AF45" s="26">
        <f t="shared" si="1"/>
        <v>68.694690265486727</v>
      </c>
      <c r="AG45" s="26">
        <f>SUM(AF45*K45)</f>
        <v>2404.3141592920356</v>
      </c>
    </row>
    <row r="46" spans="1:33" x14ac:dyDescent="0.35">
      <c r="A46" s="34"/>
      <c r="B46" s="6"/>
      <c r="C46" s="6"/>
      <c r="D46" s="6"/>
      <c r="E46" s="6"/>
      <c r="F46" s="7"/>
      <c r="G46" s="8"/>
      <c r="H46" s="6"/>
      <c r="I46" s="6"/>
      <c r="J46" s="7"/>
      <c r="K46" s="21"/>
      <c r="L46" s="9"/>
      <c r="M46" s="10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20"/>
      <c r="AC46" s="20"/>
      <c r="AD46" s="20"/>
      <c r="AE46" s="20"/>
      <c r="AF46" s="26"/>
      <c r="AG46" s="26"/>
    </row>
    <row r="47" spans="1:33" ht="159.5" customHeight="1" x14ac:dyDescent="0.35">
      <c r="A47" s="11"/>
      <c r="B47" s="6" t="s">
        <v>42</v>
      </c>
      <c r="C47" s="6" t="s">
        <v>92</v>
      </c>
      <c r="D47" s="6" t="s">
        <v>41</v>
      </c>
      <c r="E47" s="6" t="s">
        <v>21</v>
      </c>
      <c r="F47" s="7" t="s">
        <v>22</v>
      </c>
      <c r="G47" s="8" t="s">
        <v>28</v>
      </c>
      <c r="H47" s="6" t="s">
        <v>27</v>
      </c>
      <c r="I47" s="6" t="s">
        <v>19</v>
      </c>
      <c r="J47" s="7" t="s">
        <v>20</v>
      </c>
      <c r="K47" s="21">
        <f t="shared" si="2"/>
        <v>9</v>
      </c>
      <c r="L47" s="9"/>
      <c r="M47" s="10"/>
      <c r="N47" s="9"/>
      <c r="O47" s="9"/>
      <c r="P47" s="9"/>
      <c r="Q47" s="9"/>
      <c r="R47" s="9"/>
      <c r="S47" s="9"/>
      <c r="T47" s="9"/>
      <c r="U47" s="9">
        <v>6</v>
      </c>
      <c r="V47" s="9">
        <v>3</v>
      </c>
      <c r="W47" s="9"/>
      <c r="X47" s="9"/>
      <c r="Y47" s="9"/>
      <c r="Z47" s="9"/>
      <c r="AA47" s="9"/>
      <c r="AB47" s="20">
        <v>116</v>
      </c>
      <c r="AC47" s="20">
        <v>1044</v>
      </c>
      <c r="AD47" s="20">
        <f>SUM(AB47*0.675)</f>
        <v>78.300000000000011</v>
      </c>
      <c r="AE47" s="20">
        <f>SUM(AD47*K47)</f>
        <v>704.7</v>
      </c>
      <c r="AF47" s="26">
        <f t="shared" si="1"/>
        <v>69.292035398230098</v>
      </c>
      <c r="AG47" s="26">
        <f>SUM(AF47*K47)</f>
        <v>623.62831858407094</v>
      </c>
    </row>
    <row r="48" spans="1:33" s="5" customFormat="1" x14ac:dyDescent="0.35">
      <c r="A48" s="15"/>
      <c r="B48" s="15"/>
      <c r="C48" s="15"/>
      <c r="D48" s="15"/>
      <c r="E48" s="15"/>
      <c r="F48" s="16"/>
      <c r="G48" s="17"/>
      <c r="H48" s="15"/>
      <c r="I48" s="15"/>
      <c r="J48" s="16"/>
      <c r="K48" s="23">
        <f>SUM(K15:K47)</f>
        <v>981</v>
      </c>
      <c r="L48" s="15"/>
      <c r="M48" s="16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9"/>
      <c r="AC48" s="19">
        <f>SUM(AC15:AC47)</f>
        <v>110015</v>
      </c>
      <c r="AD48" s="19"/>
      <c r="AE48" s="19">
        <f t="shared" ref="AE48:AG48" si="8">SUM(AE17:AE47)</f>
        <v>74260.125</v>
      </c>
      <c r="AF48" s="25"/>
      <c r="AG48" s="25">
        <f t="shared" si="8"/>
        <v>65716.924778761066</v>
      </c>
    </row>
    <row r="49" spans="3:3" x14ac:dyDescent="0.35">
      <c r="C49" s="12"/>
    </row>
    <row r="126" spans="6:13" x14ac:dyDescent="0.35">
      <c r="F126" s="13"/>
      <c r="G126" s="14"/>
      <c r="M126" s="1"/>
    </row>
  </sheetData>
  <sheetProtection sheet="1" objects="1" scenarios="1" selectLockedCells="1" selectUnlockedCells="1"/>
  <mergeCells count="21">
    <mergeCell ref="A21:A22"/>
    <mergeCell ref="A15:A18"/>
    <mergeCell ref="A19:A20"/>
    <mergeCell ref="A37:A46"/>
    <mergeCell ref="A24:A25"/>
    <mergeCell ref="A34:A35"/>
    <mergeCell ref="A32:A33"/>
    <mergeCell ref="A29:A30"/>
    <mergeCell ref="A26:A27"/>
    <mergeCell ref="A1:C1"/>
    <mergeCell ref="A2:C2"/>
    <mergeCell ref="A3:C3"/>
    <mergeCell ref="A4:C4"/>
    <mergeCell ref="A5:C5"/>
    <mergeCell ref="A11:C11"/>
    <mergeCell ref="A12:C12"/>
    <mergeCell ref="A6:C6"/>
    <mergeCell ref="A7:C7"/>
    <mergeCell ref="A8:C8"/>
    <mergeCell ref="A9:C9"/>
    <mergeCell ref="A10:C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CF0425-0F97-4BF2-93FA-1528497C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B4F0C9-B348-4C07-A2F3-35662D8F3B2E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3287f65e-bd81-4ef8-9d4a-f770dbe35018"/>
    <ds:schemaRef ds:uri="534545f7-dfad-40dc-8880-0a5cc848d94b"/>
  </ds:schemaRefs>
</ds:datastoreItem>
</file>

<file path=customXml/itemProps3.xml><?xml version="1.0" encoding="utf-8"?>
<ds:datastoreItem xmlns:ds="http://schemas.openxmlformats.org/officeDocument/2006/customXml" ds:itemID="{C866C6E5-F3BC-43A9-BBCF-62016C8A9D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lastPrinted>2025-11-10T11:02:19Z</cp:lastPrinted>
  <dcterms:created xsi:type="dcterms:W3CDTF">2025-05-16T12:39:47Z</dcterms:created>
  <dcterms:modified xsi:type="dcterms:W3CDTF">2026-02-03T13:39:31Z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</Properties>
</file>