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Work\Monza Trading\2026 OFFERS\R2W\"/>
    </mc:Choice>
  </mc:AlternateContent>
  <xr:revisionPtr revIDLastSave="0" documentId="13_ncr:1_{3538AFA5-6C20-4E72-81AE-83DE8EFA9562}" xr6:coauthVersionLast="47" xr6:coauthVersionMax="47" xr10:uidLastSave="{00000000-0000-0000-0000-000000000000}"/>
  <bookViews>
    <workbookView xWindow="-98" yWindow="-98" windowWidth="21795" windowHeight="13695" xr2:uid="{4E9F31D9-9897-476B-A2E9-E248B03D0DE0}"/>
  </bookViews>
  <sheets>
    <sheet name="OFFER" sheetId="4" r:id="rId1"/>
  </sheets>
  <externalReferences>
    <externalReference r:id="rId2"/>
  </externalReferences>
  <definedNames>
    <definedName name="Headers_List">[1]!Headers_Tab[Header 1]</definedName>
    <definedName name="Headers_List2">[1]!Headers_Tab2[Header 2]</definedName>
    <definedName name="Type_List">[1]!Type_Tab[type]</definedName>
    <definedName name="Ver1_List">#REF!</definedName>
    <definedName name="Ver2_List">#REF!</definedName>
    <definedName name="Ver3_List">#REF!</definedName>
    <definedName name="WS_name_List">[1]!WS_name_Tab[Worksheet name 1]</definedName>
    <definedName name="WS_name_Pics_List">[1]!WS_name_Pics_Tab[Worksheet name 2]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" i="4" l="1"/>
  <c r="R17" i="4"/>
  <c r="R18" i="4"/>
  <c r="R19" i="4"/>
  <c r="R20" i="4"/>
  <c r="P16" i="4"/>
  <c r="P17" i="4"/>
  <c r="P18" i="4"/>
  <c r="P19" i="4"/>
  <c r="P20" i="4"/>
  <c r="R15" i="4"/>
  <c r="T16" i="4"/>
  <c r="T17" i="4"/>
  <c r="T18" i="4"/>
  <c r="T19" i="4"/>
  <c r="T20" i="4"/>
  <c r="T15" i="4"/>
  <c r="T21" i="4"/>
  <c r="S16" i="4"/>
  <c r="S17" i="4"/>
  <c r="S18" i="4"/>
  <c r="S19" i="4"/>
  <c r="Q20" i="4"/>
  <c r="S20" i="4" s="1"/>
  <c r="Q19" i="4"/>
  <c r="Q18" i="4"/>
  <c r="Q16" i="4"/>
  <c r="Q17" i="4"/>
  <c r="Q15" i="4"/>
  <c r="S15" i="4" s="1"/>
  <c r="P21" i="4"/>
  <c r="P15" i="4"/>
  <c r="R21" i="4" l="1"/>
  <c r="N21" i="4" l="1"/>
</calcChain>
</file>

<file path=xl/sharedStrings.xml><?xml version="1.0" encoding="utf-8"?>
<sst xmlns="http://schemas.openxmlformats.org/spreadsheetml/2006/main" count="80" uniqueCount="47">
  <si>
    <t>COMPANY NAME</t>
  </si>
  <si>
    <t>NAME*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</si>
  <si>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</si>
  <si>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</si>
  <si>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</si>
  <si>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</si>
  <si>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</si>
  <si>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</si>
  <si>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</si>
  <si>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</si>
  <si>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</si>
  <si>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IMAGE</t>
  </si>
  <si>
    <t>BRAND</t>
  </si>
  <si>
    <t>ART CODE</t>
  </si>
  <si>
    <t>MODEL</t>
  </si>
  <si>
    <t>DESCRIPTION</t>
  </si>
  <si>
    <t>COLOUR</t>
  </si>
  <si>
    <t>GENDER</t>
  </si>
  <si>
    <t>COMPOSITION</t>
  </si>
  <si>
    <t>C.O.O</t>
  </si>
  <si>
    <t>S</t>
  </si>
  <si>
    <t>L</t>
  </si>
  <si>
    <t>XL</t>
  </si>
  <si>
    <t>TOT</t>
  </si>
  <si>
    <t>RRP €</t>
  </si>
  <si>
    <t>RRP TOT €</t>
  </si>
  <si>
    <t>COST €</t>
  </si>
  <si>
    <t>COST TOT €</t>
  </si>
  <si>
    <t>COST £</t>
  </si>
  <si>
    <t>COST TOT £</t>
  </si>
  <si>
    <t>D&amp;G</t>
  </si>
  <si>
    <t>G8PU8T/67N7B/N0000</t>
  </si>
  <si>
    <t>TSH001-05</t>
  </si>
  <si>
    <t xml:space="preserve">T-shirt </t>
  </si>
  <si>
    <t xml:space="preserve">Black </t>
  </si>
  <si>
    <t>MENS</t>
  </si>
  <si>
    <t>100% COTTON</t>
  </si>
  <si>
    <t>ITALY</t>
  </si>
  <si>
    <t>G8PU9T/G7N7B/W001</t>
  </si>
  <si>
    <t>TSH001-04</t>
  </si>
  <si>
    <t xml:space="preserve">White </t>
  </si>
  <si>
    <t>G8PU9T/G7N7B/N0000</t>
  </si>
  <si>
    <t>G8PU7T/G7N7B/W001</t>
  </si>
  <si>
    <t>TSH001-03</t>
  </si>
  <si>
    <t>G8PU7T/G7N7B/N0000</t>
  </si>
  <si>
    <t>G8PU6T/G7N7B/W001</t>
  </si>
  <si>
    <t>TSH001-01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</si>
</sst>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-[$£-809]* #,##0.00_-;\-[$£-809]* #,##0.00_-;_-[$£-809]* &quot;-&quot;??_-;_-@_-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b/>
      <sz val="12"/>
      <color rgb="FF24406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e 2" xfId="1" xr:uid="{92D08FA1-CAE0-4BE1-9647-DD20354F64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14</xdr:row>
      <xdr:rowOff>142875</xdr:rowOff>
    </xdr:from>
    <xdr:to>
      <xdr:col>0</xdr:col>
      <xdr:colOff>1371600</xdr:colOff>
      <xdr:row>14</xdr:row>
      <xdr:rowOff>1552575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D94B9651-C974-4832-9BE2-9EF888C4A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9334500"/>
          <a:ext cx="1057275" cy="14097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16</xdr:row>
      <xdr:rowOff>152400</xdr:rowOff>
    </xdr:from>
    <xdr:to>
      <xdr:col>0</xdr:col>
      <xdr:colOff>1257300</xdr:colOff>
      <xdr:row>16</xdr:row>
      <xdr:rowOff>1562100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129D64C0-E78B-8630-D1BF-E6F9ED50C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2553950"/>
          <a:ext cx="1057275" cy="1409700"/>
        </a:xfrm>
        <a:prstGeom prst="rect">
          <a:avLst/>
        </a:prstGeom>
      </xdr:spPr>
    </xdr:pic>
    <xdr:clientData/>
  </xdr:twoCellAnchor>
  <xdr:twoCellAnchor editAs="oneCell">
    <xdr:from>
      <xdr:col>0</xdr:col>
      <xdr:colOff>250825</xdr:colOff>
      <xdr:row>15</xdr:row>
      <xdr:rowOff>82550</xdr:rowOff>
    </xdr:from>
    <xdr:to>
      <xdr:col>0</xdr:col>
      <xdr:colOff>1293813</xdr:colOff>
      <xdr:row>15</xdr:row>
      <xdr:rowOff>1473200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id="{30DB291C-0468-B5F2-FAF6-1D72D9E72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825" y="5435600"/>
          <a:ext cx="1042988" cy="139065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17</xdr:row>
      <xdr:rowOff>69850</xdr:rowOff>
    </xdr:from>
    <xdr:to>
      <xdr:col>0</xdr:col>
      <xdr:colOff>1381125</xdr:colOff>
      <xdr:row>17</xdr:row>
      <xdr:rowOff>1644650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id="{F786C864-7B91-9F34-C0E6-AD7ED7E0F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4001750"/>
          <a:ext cx="1181100" cy="1574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18</xdr:row>
      <xdr:rowOff>57150</xdr:rowOff>
    </xdr:from>
    <xdr:to>
      <xdr:col>0</xdr:col>
      <xdr:colOff>1209675</xdr:colOff>
      <xdr:row>18</xdr:row>
      <xdr:rowOff>1403350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id="{8573D53F-48B4-2CE0-9609-EA6142354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773400"/>
          <a:ext cx="1009650" cy="1346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19</xdr:row>
      <xdr:rowOff>50800</xdr:rowOff>
    </xdr:from>
    <xdr:to>
      <xdr:col>0</xdr:col>
      <xdr:colOff>1509081</xdr:colOff>
      <xdr:row>19</xdr:row>
      <xdr:rowOff>1708150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id="{71C0749B-5DE6-FA07-CC45-57850832D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7183100"/>
          <a:ext cx="1504950" cy="1657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ol/Desktop/Monza_Converter_v2_2022110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ize Chart"/>
      <sheetName val="listboxes"/>
      <sheetName val="img_data"/>
      <sheetName val="row_data"/>
      <sheetName val="row_data_2"/>
      <sheetName val="row_data_pics"/>
      <sheetName val="template"/>
      <sheetName val="AMQ MENS SHOES"/>
      <sheetName val="AMQ LADIES SHOES"/>
      <sheetName val="Armani"/>
      <sheetName val="Armani Kids"/>
      <sheetName val="Bottega"/>
      <sheetName val="Love Moschino"/>
      <sheetName val="Michael Kors"/>
      <sheetName val="Sergio_Tacchini_Kids"/>
      <sheetName val="TOD'S LADIES SHOES"/>
      <sheetName val="TOD'S MENS SHOES"/>
      <sheetName val="TRUSSARDI RTW OFFER"/>
      <sheetName val="TRUSSARDI COLLECTION"/>
      <sheetName val="T-shirt CRR"/>
      <sheetName val="Two Files"/>
      <sheetName val="Sheet1"/>
      <sheetName val="BILLIONAIRE"/>
      <sheetName val="Monza_Converter_v2_202211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6A67F-D3A9-43B0-AD95-2C2448E520A8}">
  <dimension ref="A1:T21"/>
  <sheetViews>
    <sheetView tabSelected="1" zoomScaleNormal="100" workbookViewId="0">
      <pane ySplit="14" topLeftCell="A19" activePane="bottomLeft" state="frozen"/>
      <selection activeCell="D1" sqref="D1"/>
      <selection pane="bottomLeft" activeCell="H11" sqref="H11"/>
    </sheetView>
  </sheetViews>
  <sheetFormatPr defaultColWidth="8.86328125" defaultRowHeight="75" customHeight="1" x14ac:dyDescent="0.45"/>
  <cols>
    <col min="1" max="1" width="21.1328125" style="4" customWidth="1"/>
    <col min="2" max="2" width="9.73046875" style="4" customWidth="1"/>
    <col min="3" max="3" width="20.86328125" style="4" bestFit="1" customWidth="1"/>
    <col min="4" max="4" width="10" style="7" bestFit="1" customWidth="1"/>
    <col min="5" max="5" width="12.265625" style="7" bestFit="1" customWidth="1"/>
    <col min="6" max="6" width="8.1328125" style="7" bestFit="1" customWidth="1"/>
    <col min="7" max="7" width="8.265625" style="7" bestFit="1" customWidth="1"/>
    <col min="8" max="8" width="13.1328125" style="7" bestFit="1" customWidth="1"/>
    <col min="9" max="9" width="5.86328125" style="7" bestFit="1" customWidth="1"/>
    <col min="10" max="11" width="3.1328125" style="8" bestFit="1" customWidth="1"/>
    <col min="12" max="12" width="4.1328125" style="8" customWidth="1"/>
    <col min="13" max="13" width="3.1328125" style="8" bestFit="1" customWidth="1"/>
    <col min="14" max="14" width="6" style="6" customWidth="1"/>
    <col min="15" max="15" width="12.265625" style="14" customWidth="1"/>
    <col min="16" max="16" width="18.265625" style="14" customWidth="1"/>
    <col min="17" max="17" width="12.265625" style="14" customWidth="1"/>
    <col min="18" max="18" width="18.73046875" style="14" customWidth="1"/>
    <col min="19" max="20" width="12.265625" style="16" customWidth="1"/>
  </cols>
  <sheetData>
    <row r="1" spans="1:20" ht="15.75" x14ac:dyDescent="0.45">
      <c r="A1" s="22" t="s">
        <v>0</v>
      </c>
      <c r="B1" s="23"/>
      <c r="C1" s="24"/>
    </row>
    <row r="2" spans="1:20" ht="15.95" customHeight="1" x14ac:dyDescent="0.45">
      <c r="A2" s="19" t="s">
        <v>1</v>
      </c>
      <c r="B2" s="20"/>
      <c r="C2" s="25"/>
    </row>
    <row r="3" spans="1:20" ht="15.95" customHeight="1" x14ac:dyDescent="0.45">
      <c r="A3" s="19" t="s">
        <v>0</v>
      </c>
      <c r="B3" s="20"/>
      <c r="C3" s="25"/>
    </row>
    <row r="4" spans="1:20" ht="15.95" customHeight="1" x14ac:dyDescent="0.45">
      <c r="A4" s="19" t="s">
        <v>2</v>
      </c>
      <c r="B4" s="20"/>
      <c r="C4" s="25"/>
    </row>
    <row r="5" spans="1:20" ht="15.95" customHeight="1" x14ac:dyDescent="0.45">
      <c r="A5" s="19" t="s">
        <v>3</v>
      </c>
      <c r="B5" s="20"/>
      <c r="C5" s="25"/>
    </row>
    <row r="6" spans="1:20" ht="15.95" customHeight="1" x14ac:dyDescent="0.45">
      <c r="A6" s="19" t="s">
        <v>4</v>
      </c>
      <c r="B6" s="20"/>
      <c r="C6" s="25"/>
    </row>
    <row r="7" spans="1:20" ht="15.95" customHeight="1" x14ac:dyDescent="0.45">
      <c r="A7" s="19" t="s">
        <v>5</v>
      </c>
      <c r="B7" s="20"/>
      <c r="C7" s="25"/>
    </row>
    <row r="8" spans="1:20" ht="15.95" customHeight="1" x14ac:dyDescent="0.45">
      <c r="A8" s="19" t="s">
        <v>6</v>
      </c>
      <c r="B8" s="20"/>
      <c r="C8" s="25"/>
    </row>
    <row r="9" spans="1:20" ht="15.95" customHeight="1" x14ac:dyDescent="0.45">
      <c r="A9" s="19" t="s">
        <v>7</v>
      </c>
      <c r="B9" s="20"/>
      <c r="C9" s="25"/>
    </row>
    <row r="10" spans="1:20" ht="15.95" customHeight="1" x14ac:dyDescent="0.45">
      <c r="A10" s="19" t="s">
        <v>8</v>
      </c>
      <c r="B10" s="20"/>
      <c r="C10" s="21"/>
    </row>
    <row r="11" spans="1:20" ht="15.95" customHeight="1" x14ac:dyDescent="0.45">
      <c r="A11" s="19" t="s">
        <v>9</v>
      </c>
      <c r="B11" s="20"/>
      <c r="C11" s="21"/>
    </row>
    <row r="12" spans="1:20" ht="15.95" customHeight="1" x14ac:dyDescent="0.45">
      <c r="A12" s="19" t="s">
        <v>10</v>
      </c>
      <c r="B12" s="20"/>
      <c r="C12" s="21"/>
    </row>
    <row r="13" spans="1:20" ht="15.75" x14ac:dyDescent="0.45"/>
    <row r="14" spans="1:20" s="5" customFormat="1" ht="20.100000000000001" customHeight="1" x14ac:dyDescent="0.45">
      <c r="A14" s="10" t="s">
        <v>11</v>
      </c>
      <c r="B14" s="10" t="s">
        <v>12</v>
      </c>
      <c r="C14" s="10" t="s">
        <v>13</v>
      </c>
      <c r="D14" s="11" t="s">
        <v>14</v>
      </c>
      <c r="E14" s="11" t="s">
        <v>15</v>
      </c>
      <c r="F14" s="11" t="s">
        <v>16</v>
      </c>
      <c r="G14" s="11" t="s">
        <v>17</v>
      </c>
      <c r="H14" s="11" t="s">
        <v>18</v>
      </c>
      <c r="I14" s="11" t="s">
        <v>19</v>
      </c>
      <c r="J14" s="12" t="s">
        <v>20</v>
      </c>
      <c r="K14" s="12" t="s">
        <v>21</v>
      </c>
      <c r="L14" s="12" t="s">
        <v>21</v>
      </c>
      <c r="M14" s="12" t="s">
        <v>22</v>
      </c>
      <c r="N14" s="10" t="s">
        <v>23</v>
      </c>
      <c r="O14" s="13" t="s">
        <v>24</v>
      </c>
      <c r="P14" s="13" t="s">
        <v>25</v>
      </c>
      <c r="Q14" s="13" t="s">
        <v>26</v>
      </c>
      <c r="R14" s="13" t="s">
        <v>27</v>
      </c>
      <c r="S14" s="18" t="s">
        <v>28</v>
      </c>
      <c r="T14" s="18" t="s">
        <v>29</v>
      </c>
    </row>
    <row r="15" spans="1:20" ht="131.25" customHeight="1" x14ac:dyDescent="0.45">
      <c r="A15" s="2"/>
      <c r="B15" s="2" t="s">
        <v>30</v>
      </c>
      <c r="C15" s="2" t="s">
        <v>31</v>
      </c>
      <c r="D15" s="2" t="s">
        <v>32</v>
      </c>
      <c r="E15" s="2" t="s">
        <v>33</v>
      </c>
      <c r="F15" s="2" t="s">
        <v>34</v>
      </c>
      <c r="G15" s="2" t="s">
        <v>35</v>
      </c>
      <c r="H15" s="2" t="s">
        <v>36</v>
      </c>
      <c r="I15" s="2" t="s">
        <v>37</v>
      </c>
      <c r="J15" s="9">
        <v>27.25</v>
      </c>
      <c r="K15" s="9">
        <v>54.5</v>
      </c>
      <c r="L15" s="9">
        <v>81.75</v>
      </c>
      <c r="M15" s="9">
        <v>54.5</v>
      </c>
      <c r="N15" s="3">
        <v>218</v>
      </c>
      <c r="O15" s="15">
        <v>575</v>
      </c>
      <c r="P15" s="15">
        <f>SUM(O15*N15)</f>
        <v>125350</v>
      </c>
      <c r="Q15" s="15">
        <f>SUM(O15*0.1126956)</f>
        <v>64.799970000000002</v>
      </c>
      <c r="R15" s="15">
        <f>SUM(Q15*N15)</f>
        <v>14126.393460000001</v>
      </c>
      <c r="S15" s="17">
        <f>SUM(Q15/1.13)</f>
        <v>57.345106194690274</v>
      </c>
      <c r="T15" s="17">
        <f>SUM(S15*N15)</f>
        <v>12501.23315044248</v>
      </c>
    </row>
    <row r="16" spans="1:20" ht="121.5" customHeight="1" x14ac:dyDescent="0.45">
      <c r="A16" s="2"/>
      <c r="B16" s="2" t="s">
        <v>30</v>
      </c>
      <c r="C16" s="2" t="s">
        <v>38</v>
      </c>
      <c r="D16" s="2" t="s">
        <v>39</v>
      </c>
      <c r="E16" s="2" t="s">
        <v>33</v>
      </c>
      <c r="F16" s="2" t="s">
        <v>40</v>
      </c>
      <c r="G16" s="2" t="s">
        <v>35</v>
      </c>
      <c r="H16" s="2" t="s">
        <v>36</v>
      </c>
      <c r="I16" s="2" t="s">
        <v>37</v>
      </c>
      <c r="J16" s="9">
        <v>23.125</v>
      </c>
      <c r="K16" s="9">
        <v>46.25</v>
      </c>
      <c r="L16" s="9">
        <v>69.375</v>
      </c>
      <c r="M16" s="9">
        <v>46.25</v>
      </c>
      <c r="N16" s="3">
        <v>185</v>
      </c>
      <c r="O16" s="15">
        <v>575</v>
      </c>
      <c r="P16" s="15">
        <f t="shared" ref="P16:P20" si="0">SUM(O16*N16)</f>
        <v>106375</v>
      </c>
      <c r="Q16" s="15">
        <f>SUM(O16*0.1126956)</f>
        <v>64.799970000000002</v>
      </c>
      <c r="R16" s="15">
        <f t="shared" ref="R16:R20" si="1">SUM(Q16*N16)</f>
        <v>11987.99445</v>
      </c>
      <c r="S16" s="17">
        <f t="shared" ref="S16:S20" si="2">SUM(Q16/1.13)</f>
        <v>57.345106194690274</v>
      </c>
      <c r="T16" s="17">
        <f t="shared" ref="T16:T20" si="3">SUM(S16*N16)</f>
        <v>10608.8446460177</v>
      </c>
    </row>
    <row r="17" spans="1:20" ht="126" customHeight="1" x14ac:dyDescent="0.45">
      <c r="A17" s="2"/>
      <c r="B17" s="2" t="s">
        <v>30</v>
      </c>
      <c r="C17" s="2" t="s">
        <v>41</v>
      </c>
      <c r="D17" s="2" t="s">
        <v>39</v>
      </c>
      <c r="E17" s="2" t="s">
        <v>33</v>
      </c>
      <c r="F17" s="2" t="s">
        <v>34</v>
      </c>
      <c r="G17" s="2" t="s">
        <v>35</v>
      </c>
      <c r="H17" s="2" t="s">
        <v>36</v>
      </c>
      <c r="I17" s="2" t="s">
        <v>37</v>
      </c>
      <c r="J17" s="9">
        <v>28.75</v>
      </c>
      <c r="K17" s="9">
        <v>57.5</v>
      </c>
      <c r="L17" s="9">
        <v>86.25</v>
      </c>
      <c r="M17" s="9">
        <v>57.5</v>
      </c>
      <c r="N17" s="3">
        <v>230</v>
      </c>
      <c r="O17" s="15">
        <v>575</v>
      </c>
      <c r="P17" s="15">
        <f t="shared" si="0"/>
        <v>132250</v>
      </c>
      <c r="Q17" s="15">
        <f>SUM(O17*0.1126956)</f>
        <v>64.799970000000002</v>
      </c>
      <c r="R17" s="15">
        <f t="shared" si="1"/>
        <v>14903.9931</v>
      </c>
      <c r="S17" s="17">
        <f t="shared" si="2"/>
        <v>57.345106194690274</v>
      </c>
      <c r="T17" s="17">
        <f t="shared" si="3"/>
        <v>13189.374424778764</v>
      </c>
    </row>
    <row r="18" spans="1:20" ht="135" customHeight="1" x14ac:dyDescent="0.45">
      <c r="A18" s="2"/>
      <c r="B18" s="2" t="s">
        <v>30</v>
      </c>
      <c r="C18" s="2" t="s">
        <v>42</v>
      </c>
      <c r="D18" s="2" t="s">
        <v>43</v>
      </c>
      <c r="E18" s="2" t="s">
        <v>33</v>
      </c>
      <c r="F18" s="2" t="s">
        <v>40</v>
      </c>
      <c r="G18" s="2" t="s">
        <v>35</v>
      </c>
      <c r="H18" s="2" t="s">
        <v>36</v>
      </c>
      <c r="I18" s="2" t="s">
        <v>37</v>
      </c>
      <c r="J18" s="9">
        <v>29.75</v>
      </c>
      <c r="K18" s="9">
        <v>59.5</v>
      </c>
      <c r="L18" s="9">
        <v>89.25</v>
      </c>
      <c r="M18" s="9">
        <v>59.5</v>
      </c>
      <c r="N18" s="3">
        <v>238</v>
      </c>
      <c r="O18" s="15">
        <v>800</v>
      </c>
      <c r="P18" s="15">
        <f t="shared" si="0"/>
        <v>190400</v>
      </c>
      <c r="Q18" s="15">
        <f>SUM(O18*0.081)</f>
        <v>64.8</v>
      </c>
      <c r="R18" s="15">
        <f t="shared" si="1"/>
        <v>15422.4</v>
      </c>
      <c r="S18" s="17">
        <f t="shared" si="2"/>
        <v>57.345132743362832</v>
      </c>
      <c r="T18" s="17">
        <f t="shared" si="3"/>
        <v>13648.141592920354</v>
      </c>
    </row>
    <row r="19" spans="1:20" ht="117.75" customHeight="1" x14ac:dyDescent="0.45">
      <c r="A19" s="2"/>
      <c r="B19" s="2" t="s">
        <v>30</v>
      </c>
      <c r="C19" s="2" t="s">
        <v>44</v>
      </c>
      <c r="D19" s="2" t="s">
        <v>43</v>
      </c>
      <c r="E19" s="2" t="s">
        <v>33</v>
      </c>
      <c r="F19" s="2" t="s">
        <v>34</v>
      </c>
      <c r="G19" s="2" t="s">
        <v>35</v>
      </c>
      <c r="H19" s="2" t="s">
        <v>36</v>
      </c>
      <c r="I19" s="2" t="s">
        <v>37</v>
      </c>
      <c r="J19" s="9">
        <v>38.75</v>
      </c>
      <c r="K19" s="9">
        <v>77.5</v>
      </c>
      <c r="L19" s="9">
        <v>116.25</v>
      </c>
      <c r="M19" s="9">
        <v>77.5</v>
      </c>
      <c r="N19" s="3">
        <v>310</v>
      </c>
      <c r="O19" s="15">
        <v>800</v>
      </c>
      <c r="P19" s="15">
        <f t="shared" si="0"/>
        <v>248000</v>
      </c>
      <c r="Q19" s="15">
        <f>SUM(O19*0.081)</f>
        <v>64.8</v>
      </c>
      <c r="R19" s="15">
        <f t="shared" si="1"/>
        <v>20088</v>
      </c>
      <c r="S19" s="17">
        <f t="shared" si="2"/>
        <v>57.345132743362832</v>
      </c>
      <c r="T19" s="17">
        <f t="shared" si="3"/>
        <v>17776.991150442478</v>
      </c>
    </row>
    <row r="20" spans="1:20" ht="135.94999999999999" customHeight="1" x14ac:dyDescent="0.45">
      <c r="A20" s="1"/>
      <c r="B20" s="2" t="s">
        <v>30</v>
      </c>
      <c r="C20" s="2" t="s">
        <v>45</v>
      </c>
      <c r="D20" s="2" t="s">
        <v>46</v>
      </c>
      <c r="E20" s="2" t="s">
        <v>33</v>
      </c>
      <c r="F20" s="2" t="s">
        <v>40</v>
      </c>
      <c r="G20" s="2" t="s">
        <v>35</v>
      </c>
      <c r="H20" s="2" t="s">
        <v>36</v>
      </c>
      <c r="I20" s="2" t="s">
        <v>37</v>
      </c>
      <c r="J20" s="9">
        <v>15</v>
      </c>
      <c r="K20" s="9">
        <v>30</v>
      </c>
      <c r="L20" s="9">
        <v>45</v>
      </c>
      <c r="M20" s="9">
        <v>30</v>
      </c>
      <c r="N20" s="3">
        <v>120</v>
      </c>
      <c r="O20" s="15">
        <v>565</v>
      </c>
      <c r="P20" s="15">
        <f t="shared" si="0"/>
        <v>67800</v>
      </c>
      <c r="Q20" s="15">
        <f>SUM(O20*0.1146902)</f>
        <v>64.799963000000005</v>
      </c>
      <c r="R20" s="15">
        <f t="shared" si="1"/>
        <v>7775.9955600000003</v>
      </c>
      <c r="S20" s="17">
        <f t="shared" si="2"/>
        <v>57.345100000000009</v>
      </c>
      <c r="T20" s="17">
        <f t="shared" si="3"/>
        <v>6881.4120000000012</v>
      </c>
    </row>
    <row r="21" spans="1:20" s="5" customFormat="1" ht="20.100000000000001" customHeight="1" x14ac:dyDescent="0.45">
      <c r="A21" s="10"/>
      <c r="B21" s="10"/>
      <c r="C21" s="10"/>
      <c r="D21" s="11"/>
      <c r="E21" s="11"/>
      <c r="F21" s="11"/>
      <c r="G21" s="11"/>
      <c r="H21" s="11"/>
      <c r="I21" s="11"/>
      <c r="J21" s="12"/>
      <c r="K21" s="12"/>
      <c r="L21" s="12"/>
      <c r="M21" s="12"/>
      <c r="N21" s="10">
        <f>SUM(N15:N20)</f>
        <v>1301</v>
      </c>
      <c r="O21" s="13"/>
      <c r="P21" s="13">
        <f t="shared" ref="P21" si="4">SUM(P15:P20)</f>
        <v>870175</v>
      </c>
      <c r="Q21" s="13"/>
      <c r="R21" s="13">
        <f>SUM(R15:R20)</f>
        <v>84304.776570000002</v>
      </c>
      <c r="S21" s="18"/>
      <c r="T21" s="18">
        <f>SUM(T15:T20)</f>
        <v>74605.996964601771</v>
      </c>
    </row>
  </sheetData>
  <sheetProtection sheet="1" objects="1" scenarios="1" selectLockedCells="1" selectUnlockedCells="1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phoneticPr fontId="2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Props1.xml><?xml version="1.0" encoding="utf-8"?>
<ds:datastoreItem xmlns:ds="http://schemas.openxmlformats.org/officeDocument/2006/customXml" ds:itemID="{C0A4B895-8050-4E0B-9136-B494A03D65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C14602-755E-403E-8256-D7AD991FC5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B34B35-2F67-4363-ABC2-86D6466EB04E}">
  <ds:schemaRefs>
    <ds:schemaRef ds:uri="http://schemas.openxmlformats.org/package/2006/metadata/core-properties"/>
    <ds:schemaRef ds:uri="http://purl.org/dc/elements/1.1/"/>
    <ds:schemaRef ds:uri="http://www.w3.org/XML/1998/namespace"/>
    <ds:schemaRef ds:uri="3287f65e-bd81-4ef8-9d4a-f770dbe35018"/>
    <ds:schemaRef ds:uri="http://schemas.microsoft.com/office/2006/metadata/properties"/>
    <ds:schemaRef ds:uri="http://purl.org/dc/dcmitype/"/>
    <ds:schemaRef ds:uri="http://schemas.microsoft.com/office/infopath/2007/PartnerControls"/>
    <ds:schemaRef ds:uri="534545f7-dfad-40dc-8880-0a5cc848d94b"/>
    <ds:schemaRef ds:uri="http://schemas.microsoft.com/office/2006/documentManagement/typ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2025-01-21T10:52:30Z</dcterms:created>
  <dcterms:modified xsi:type="dcterms:W3CDTF">2026-01-30T13:41:39Z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