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Monza Trading\2026 OFFERS\R2W\"/>
    </mc:Choice>
  </mc:AlternateContent>
  <xr:revisionPtr revIDLastSave="0" documentId="13_ncr:1_{E5C9883E-223A-44E6-8493-C22FCB027243}" xr6:coauthVersionLast="47" xr6:coauthVersionMax="47" xr10:uidLastSave="{00000000-0000-0000-0000-000000000000}"/>
  <bookViews>
    <workbookView xWindow="-98" yWindow="-98" windowWidth="21795" windowHeight="13695" xr2:uid="{A3FEC622-9448-7142-B546-5949034B0009}"/>
  </bookViews>
  <sheets>
    <sheet name="OFF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3" l="1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2" i="3"/>
  <c r="M6" i="3"/>
  <c r="R5" i="3" l="1"/>
  <c r="R8" i="3"/>
  <c r="R17" i="3"/>
  <c r="Q6" i="3"/>
  <c r="R4" i="3"/>
  <c r="R6" i="3"/>
  <c r="S6" i="3" s="1"/>
  <c r="R10" i="3"/>
  <c r="R14" i="3"/>
  <c r="R2" i="3"/>
  <c r="O6" i="3"/>
  <c r="R3" i="3"/>
  <c r="R7" i="3"/>
  <c r="R9" i="3"/>
  <c r="R11" i="3"/>
  <c r="R12" i="3"/>
  <c r="R13" i="3"/>
  <c r="R15" i="3"/>
  <c r="R16" i="3"/>
  <c r="M3" i="3"/>
  <c r="O3" i="3" s="1"/>
  <c r="M17" i="3"/>
  <c r="O17" i="3" s="1"/>
  <c r="M16" i="3"/>
  <c r="O16" i="3" s="1"/>
  <c r="M15" i="3"/>
  <c r="O15" i="3" s="1"/>
  <c r="M14" i="3"/>
  <c r="O14" i="3" s="1"/>
  <c r="M13" i="3"/>
  <c r="O13" i="3" s="1"/>
  <c r="M12" i="3"/>
  <c r="O12" i="3" s="1"/>
  <c r="S17" i="3" l="1"/>
  <c r="S14" i="3"/>
  <c r="Q12" i="3"/>
  <c r="Q15" i="3"/>
  <c r="Q17" i="3"/>
  <c r="S3" i="3"/>
  <c r="S12" i="3"/>
  <c r="S13" i="3"/>
  <c r="S15" i="3"/>
  <c r="S16" i="3"/>
  <c r="Q3" i="3"/>
  <c r="Q13" i="3"/>
  <c r="Q14" i="3"/>
  <c r="Q16" i="3"/>
  <c r="M8" i="3"/>
  <c r="M10" i="3"/>
  <c r="M11" i="3"/>
  <c r="M9" i="3"/>
  <c r="M7" i="3"/>
  <c r="M4" i="3"/>
  <c r="M5" i="3"/>
  <c r="O8" i="3" l="1"/>
  <c r="S8" i="3"/>
  <c r="Q8" i="3"/>
  <c r="O10" i="3"/>
  <c r="Q10" i="3"/>
  <c r="S10" i="3"/>
  <c r="O11" i="3"/>
  <c r="Q11" i="3"/>
  <c r="S11" i="3"/>
  <c r="O9" i="3"/>
  <c r="S9" i="3"/>
  <c r="Q9" i="3"/>
  <c r="O7" i="3"/>
  <c r="Q7" i="3"/>
  <c r="S7" i="3"/>
  <c r="O4" i="3"/>
  <c r="Q4" i="3"/>
  <c r="S4" i="3"/>
  <c r="O5" i="3"/>
  <c r="S5" i="3"/>
  <c r="Q5" i="3"/>
  <c r="M2" i="3"/>
  <c r="M18" i="3" l="1"/>
  <c r="O2" i="3"/>
  <c r="O18" i="3" s="1"/>
  <c r="Q2" i="3"/>
  <c r="Q18" i="3" s="1"/>
  <c r="S2" i="3"/>
  <c r="S18" i="3" s="1"/>
</calcChain>
</file>

<file path=xl/sharedStrings.xml><?xml version="1.0" encoding="utf-8"?>
<sst xmlns="http://schemas.openxmlformats.org/spreadsheetml/2006/main" count="98" uniqueCount="56">
  <si>
    <t>FOTO</t>
  </si>
  <si>
    <t>DESCRIZIONE</t>
  </si>
  <si>
    <t>PRODUCT CODE</t>
  </si>
  <si>
    <t>COMPOSIZIONE</t>
  </si>
  <si>
    <t xml:space="preserve">MADE IN </t>
  </si>
  <si>
    <t>COL</t>
  </si>
  <si>
    <t>S</t>
  </si>
  <si>
    <t>M</t>
  </si>
  <si>
    <t>L</t>
  </si>
  <si>
    <t>XL</t>
  </si>
  <si>
    <t>XXL</t>
  </si>
  <si>
    <t>TOT</t>
  </si>
  <si>
    <t>RRP €</t>
  </si>
  <si>
    <t>RRP TOT €</t>
  </si>
  <si>
    <t xml:space="preserve">77.5% OFF RRP  
 COST € </t>
  </si>
  <si>
    <t>COST TOT €</t>
  </si>
  <si>
    <t>COST £</t>
  </si>
  <si>
    <t>COST TOT £</t>
  </si>
  <si>
    <t>Maglietta a maniche corte con icona del Tennis Club</t>
  </si>
  <si>
    <t>M-AW25-JTS-001-01</t>
  </si>
  <si>
    <t>100% ORGANIC COTTON</t>
  </si>
  <si>
    <t>PORTOGALLO</t>
  </si>
  <si>
    <t>WHITE</t>
  </si>
  <si>
    <t>MS23-JTS-001-15</t>
  </si>
  <si>
    <t>BLACK</t>
  </si>
  <si>
    <t>Maglietta a maniche corte Galactic Connection</t>
  </si>
  <si>
    <t>MPF25-JTS-044-05</t>
  </si>
  <si>
    <t>CASA WAY ORANGE MASCOT SHORT SLEEVE T-SHIRT</t>
  </si>
  <si>
    <t>M-AW25-JTS-001-02</t>
  </si>
  <si>
    <t>DIAMOND COLUMN HOODED SWEATSHIRT</t>
  </si>
  <si>
    <t>MPS25-JTP-292-02</t>
  </si>
  <si>
    <t>CASA WAY MOUNTAIN SWEATSHIRT</t>
  </si>
  <si>
    <t>MPF25-JTP-293-03</t>
  </si>
  <si>
    <t>LE JOUEUR SWEATSHIRT</t>
  </si>
  <si>
    <t>MF23-JTP-001-02</t>
  </si>
  <si>
    <t>GRADIENT L'ARCHE HOODED SWEATSHIRT</t>
  </si>
  <si>
    <t>MS24-JTP-093-08</t>
  </si>
  <si>
    <t>CASA SPORT TENNIS BALLS SWEATSHIRT</t>
  </si>
  <si>
    <t>MF23-JTP-001-10</t>
  </si>
  <si>
    <t>GREEN</t>
  </si>
  <si>
    <t>MONTAGNE HOODED SWEATSHIRT</t>
  </si>
  <si>
    <t>MPF25-JTP-292-03</t>
  </si>
  <si>
    <t>CASA SURF PRINTED HOODIE</t>
  </si>
  <si>
    <t>MS25-JTP-292-02</t>
  </si>
  <si>
    <t>OFF WHITE</t>
  </si>
  <si>
    <t>CASA WAY MOUNTAIN SWEATSHORTS</t>
  </si>
  <si>
    <t>MPF25-JTR-003-04</t>
  </si>
  <si>
    <t>TENNIS CLUB ICON SWEATSHORTS</t>
  </si>
  <si>
    <t>MPF25-JTR-003-06-EX-CE</t>
  </si>
  <si>
    <t>MPF25-JTR-003-05-EX-CE</t>
  </si>
  <si>
    <t>CASABLANCA MONTAGNE SPORTIF SWEATSHORTS</t>
  </si>
  <si>
    <t>WPF25-JTR-186-04</t>
  </si>
  <si>
    <t>PINK</t>
  </si>
  <si>
    <t>DIAMOND LOGO SWEATSHORTS</t>
  </si>
  <si>
    <t>MS25-JTR-003-07-EX-CE</t>
  </si>
  <si>
    <t>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</si>
</sst>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184975</xdr:rowOff>
    </xdr:from>
    <xdr:to>
      <xdr:col>1</xdr:col>
      <xdr:colOff>814668</xdr:colOff>
      <xdr:row>2</xdr:row>
      <xdr:rowOff>258345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09FF747-DFDB-40C6-90DB-5B6B5432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84975"/>
          <a:ext cx="1624293" cy="2006945"/>
        </a:xfrm>
        <a:prstGeom prst="rect">
          <a:avLst/>
        </a:prstGeom>
      </xdr:spPr>
    </xdr:pic>
    <xdr:clientData/>
  </xdr:twoCellAnchor>
  <xdr:twoCellAnchor editAs="oneCell">
    <xdr:from>
      <xdr:col>0</xdr:col>
      <xdr:colOff>21156</xdr:colOff>
      <xdr:row>1</xdr:row>
      <xdr:rowOff>1239205</xdr:rowOff>
    </xdr:from>
    <xdr:to>
      <xdr:col>1</xdr:col>
      <xdr:colOff>748631</xdr:colOff>
      <xdr:row>3</xdr:row>
      <xdr:rowOff>75314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7EF56A3-2FF1-4ECD-8DF1-A98F3E6C2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56" y="2388889"/>
          <a:ext cx="1569686" cy="1924214"/>
        </a:xfrm>
        <a:prstGeom prst="rect">
          <a:avLst/>
        </a:prstGeom>
      </xdr:spPr>
    </xdr:pic>
    <xdr:clientData/>
  </xdr:twoCellAnchor>
  <xdr:twoCellAnchor editAs="oneCell">
    <xdr:from>
      <xdr:col>0</xdr:col>
      <xdr:colOff>18858</xdr:colOff>
      <xdr:row>3</xdr:row>
      <xdr:rowOff>1450818</xdr:rowOff>
    </xdr:from>
    <xdr:to>
      <xdr:col>1</xdr:col>
      <xdr:colOff>788736</xdr:colOff>
      <xdr:row>5</xdr:row>
      <xdr:rowOff>106669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57393EC-B107-4C9C-897F-5218CB94D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858" y="5688607"/>
          <a:ext cx="1612089" cy="19712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1358918</xdr:rowOff>
    </xdr:from>
    <xdr:to>
      <xdr:col>1</xdr:col>
      <xdr:colOff>704864</xdr:colOff>
      <xdr:row>4</xdr:row>
      <xdr:rowOff>58530</xdr:rowOff>
    </xdr:to>
    <xdr:pic>
      <xdr:nvPicPr>
        <xdr:cNvPr id="9" name="Immagine 8" descr="Maglietta a maniche corte Galactic Connection">
          <a:extLst>
            <a:ext uri="{FF2B5EF4-FFF2-40B4-BE49-F238E27FC236}">
              <a16:creationId xmlns:a16="http://schemas.microsoft.com/office/drawing/2014/main" id="{21B23E96-709A-426B-B3DF-34351975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9234"/>
          <a:ext cx="1547075" cy="1934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1616744</xdr:rowOff>
    </xdr:from>
    <xdr:to>
      <xdr:col>2</xdr:col>
      <xdr:colOff>306161</xdr:colOff>
      <xdr:row>6</xdr:row>
      <xdr:rowOff>145097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60D66DF3-F73A-4339-A481-2D7273AB5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512218"/>
          <a:ext cx="2067450" cy="2431932"/>
        </a:xfrm>
        <a:prstGeom prst="rect">
          <a:avLst/>
        </a:prstGeom>
      </xdr:spPr>
    </xdr:pic>
    <xdr:clientData/>
  </xdr:twoCellAnchor>
  <xdr:twoCellAnchor editAs="oneCell">
    <xdr:from>
      <xdr:col>0</xdr:col>
      <xdr:colOff>121785</xdr:colOff>
      <xdr:row>5</xdr:row>
      <xdr:rowOff>2088387</xdr:rowOff>
    </xdr:from>
    <xdr:to>
      <xdr:col>2</xdr:col>
      <xdr:colOff>195177</xdr:colOff>
      <xdr:row>7</xdr:row>
      <xdr:rowOff>44792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95B630D9-C47C-413D-B2F2-08F1705AE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785" y="9641545"/>
          <a:ext cx="1830003" cy="2274405"/>
        </a:xfrm>
        <a:prstGeom prst="rect">
          <a:avLst/>
        </a:prstGeom>
      </xdr:spPr>
    </xdr:pic>
    <xdr:clientData/>
  </xdr:twoCellAnchor>
  <xdr:twoCellAnchor editAs="oneCell">
    <xdr:from>
      <xdr:col>0</xdr:col>
      <xdr:colOff>61058</xdr:colOff>
      <xdr:row>7</xdr:row>
      <xdr:rowOff>3057</xdr:rowOff>
    </xdr:from>
    <xdr:to>
      <xdr:col>1</xdr:col>
      <xdr:colOff>824032</xdr:colOff>
      <xdr:row>7</xdr:row>
      <xdr:rowOff>2010019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11C1CC9B-50C7-4471-877D-9C334DFAD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058" y="18891132"/>
          <a:ext cx="1601174" cy="2006962"/>
        </a:xfrm>
        <a:prstGeom prst="rect">
          <a:avLst/>
        </a:prstGeom>
      </xdr:spPr>
    </xdr:pic>
    <xdr:clientData/>
  </xdr:twoCellAnchor>
  <xdr:twoCellAnchor editAs="oneCell">
    <xdr:from>
      <xdr:col>0</xdr:col>
      <xdr:colOff>183174</xdr:colOff>
      <xdr:row>8</xdr:row>
      <xdr:rowOff>24424</xdr:rowOff>
    </xdr:from>
    <xdr:to>
      <xdr:col>1</xdr:col>
      <xdr:colOff>857331</xdr:colOff>
      <xdr:row>8</xdr:row>
      <xdr:rowOff>1911251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0EE837AC-DC49-4316-9618-796845599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3174" y="20988949"/>
          <a:ext cx="1512357" cy="1886827"/>
        </a:xfrm>
        <a:prstGeom prst="rect">
          <a:avLst/>
        </a:prstGeom>
      </xdr:spPr>
    </xdr:pic>
    <xdr:clientData/>
  </xdr:twoCellAnchor>
  <xdr:twoCellAnchor editAs="oneCell">
    <xdr:from>
      <xdr:col>0</xdr:col>
      <xdr:colOff>283133</xdr:colOff>
      <xdr:row>9</xdr:row>
      <xdr:rowOff>25296</xdr:rowOff>
    </xdr:from>
    <xdr:to>
      <xdr:col>2</xdr:col>
      <xdr:colOff>16921</xdr:colOff>
      <xdr:row>9</xdr:row>
      <xdr:rowOff>1885285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07EF4943-8446-43BC-9076-94A888CD6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3133" y="64500475"/>
          <a:ext cx="1487295" cy="1859989"/>
        </a:xfrm>
        <a:prstGeom prst="rect">
          <a:avLst/>
        </a:prstGeom>
      </xdr:spPr>
    </xdr:pic>
    <xdr:clientData/>
  </xdr:twoCellAnchor>
  <xdr:twoCellAnchor editAs="oneCell">
    <xdr:from>
      <xdr:col>0</xdr:col>
      <xdr:colOff>124557</xdr:colOff>
      <xdr:row>10</xdr:row>
      <xdr:rowOff>12212</xdr:rowOff>
    </xdr:from>
    <xdr:to>
      <xdr:col>1</xdr:col>
      <xdr:colOff>860668</xdr:colOff>
      <xdr:row>10</xdr:row>
      <xdr:rowOff>1985596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F0F7CB26-CBF2-4A70-B03E-27477FB26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557" y="24853412"/>
          <a:ext cx="1574311" cy="1973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1727719</xdr:rowOff>
    </xdr:from>
    <xdr:to>
      <xdr:col>2</xdr:col>
      <xdr:colOff>40468</xdr:colOff>
      <xdr:row>13</xdr:row>
      <xdr:rowOff>1415</xdr:rowOff>
    </xdr:to>
    <xdr:pic>
      <xdr:nvPicPr>
        <xdr:cNvPr id="16" name="Immagine 15" descr="Casa Way Mountain Sweatshorts">
          <a:extLst>
            <a:ext uri="{FF2B5EF4-FFF2-40B4-BE49-F238E27FC236}">
              <a16:creationId xmlns:a16="http://schemas.microsoft.com/office/drawing/2014/main" id="{4A12499D-5274-484A-A19B-0A0175F5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66456"/>
          <a:ext cx="1797079" cy="2279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1820849</xdr:rowOff>
    </xdr:from>
    <xdr:to>
      <xdr:col>1</xdr:col>
      <xdr:colOff>909052</xdr:colOff>
      <xdr:row>14</xdr:row>
      <xdr:rowOff>294106</xdr:rowOff>
    </xdr:to>
    <xdr:pic>
      <xdr:nvPicPr>
        <xdr:cNvPr id="17" name="Immagine 16" descr="Tennis Club Icon Sweatshorts">
          <a:extLst>
            <a:ext uri="{FF2B5EF4-FFF2-40B4-BE49-F238E27FC236}">
              <a16:creationId xmlns:a16="http://schemas.microsoft.com/office/drawing/2014/main" id="{0F316036-F972-4535-9663-BF1575B3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64849"/>
          <a:ext cx="1751263" cy="2483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1696251</xdr:rowOff>
    </xdr:from>
    <xdr:to>
      <xdr:col>2</xdr:col>
      <xdr:colOff>239051</xdr:colOff>
      <xdr:row>15</xdr:row>
      <xdr:rowOff>213894</xdr:rowOff>
    </xdr:to>
    <xdr:pic>
      <xdr:nvPicPr>
        <xdr:cNvPr id="18" name="Immagine 17" descr="Casa Way Mountain Sweatshorts">
          <a:extLst>
            <a:ext uri="{FF2B5EF4-FFF2-40B4-BE49-F238E27FC236}">
              <a16:creationId xmlns:a16="http://schemas.microsoft.com/office/drawing/2014/main" id="{D5F1A049-BBA6-4F11-8CC3-ED94D900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45514"/>
          <a:ext cx="2000340" cy="25281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1706846</xdr:rowOff>
    </xdr:from>
    <xdr:to>
      <xdr:col>2</xdr:col>
      <xdr:colOff>153826</xdr:colOff>
      <xdr:row>16</xdr:row>
      <xdr:rowOff>124328</xdr:rowOff>
    </xdr:to>
    <xdr:pic>
      <xdr:nvPicPr>
        <xdr:cNvPr id="19" name="Immagine 18" descr="Casablanca Montagne Sportif Sweatshorts">
          <a:extLst>
            <a:ext uri="{FF2B5EF4-FFF2-40B4-BE49-F238E27FC236}">
              <a16:creationId xmlns:a16="http://schemas.microsoft.com/office/drawing/2014/main" id="{FB3BBB80-7EBF-4925-BB20-0FCA4A0E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61372"/>
          <a:ext cx="1910437" cy="2428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94508</xdr:colOff>
      <xdr:row>16</xdr:row>
      <xdr:rowOff>15318</xdr:rowOff>
    </xdr:from>
    <xdr:to>
      <xdr:col>2</xdr:col>
      <xdr:colOff>36456</xdr:colOff>
      <xdr:row>16</xdr:row>
      <xdr:rowOff>1764631</xdr:rowOff>
    </xdr:to>
    <xdr:pic>
      <xdr:nvPicPr>
        <xdr:cNvPr id="20" name="Immagine 19" descr="Diamond Logo Sweatshorts">
          <a:extLst>
            <a:ext uri="{FF2B5EF4-FFF2-40B4-BE49-F238E27FC236}">
              <a16:creationId xmlns:a16="http://schemas.microsoft.com/office/drawing/2014/main" id="{2F2958B3-7925-4C89-963A-85B7954617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902"/>
        <a:stretch>
          <a:fillRect/>
        </a:stretch>
      </xdr:blipFill>
      <xdr:spPr bwMode="auto">
        <a:xfrm>
          <a:off x="94508" y="29372371"/>
          <a:ext cx="1698559" cy="1749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94495</xdr:colOff>
      <xdr:row>11</xdr:row>
      <xdr:rowOff>158749</xdr:rowOff>
    </xdr:from>
    <xdr:to>
      <xdr:col>1</xdr:col>
      <xdr:colOff>877961</xdr:colOff>
      <xdr:row>11</xdr:row>
      <xdr:rowOff>1976233</xdr:rowOff>
    </xdr:to>
    <xdr:pic>
      <xdr:nvPicPr>
        <xdr:cNvPr id="21" name="Imagem 19">
          <a:extLst>
            <a:ext uri="{FF2B5EF4-FFF2-40B4-BE49-F238E27FC236}">
              <a16:creationId xmlns:a16="http://schemas.microsoft.com/office/drawing/2014/main" id="{8D588EE3-C0CE-4E18-88E6-676A5EEE3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4495" y="74363035"/>
          <a:ext cx="1622573" cy="1817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532A-4EF4-41BB-9305-7EF47BF1939F}">
  <dimension ref="A1:S18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ColWidth="11" defaultRowHeight="15.75" x14ac:dyDescent="0.5"/>
  <cols>
    <col min="1" max="1" width="11" style="2"/>
    <col min="2" max="2" width="12" style="2" customWidth="1"/>
    <col min="3" max="3" width="13.875" style="2" customWidth="1"/>
    <col min="4" max="4" width="22.375" style="2" bestFit="1" customWidth="1"/>
    <col min="5" max="5" width="12" style="2" customWidth="1"/>
    <col min="6" max="6" width="13.875" style="2" customWidth="1"/>
    <col min="7" max="7" width="11" style="2"/>
    <col min="8" max="11" width="3.375" style="2" bestFit="1" customWidth="1"/>
    <col min="12" max="12" width="4.375" style="2" bestFit="1" customWidth="1"/>
    <col min="13" max="13" width="11" style="2"/>
    <col min="14" max="17" width="17.125" style="10" customWidth="1"/>
    <col min="18" max="19" width="17.125" style="12" customWidth="1"/>
    <col min="20" max="16384" width="11" style="2"/>
  </cols>
  <sheetData>
    <row r="1" spans="1:19" ht="31.5" x14ac:dyDescent="0.5">
      <c r="A1" s="16" t="s">
        <v>0</v>
      </c>
      <c r="B1" s="17"/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4" t="s">
        <v>16</v>
      </c>
      <c r="S1" s="4" t="s">
        <v>17</v>
      </c>
    </row>
    <row r="2" spans="1:19" ht="119.1" customHeight="1" x14ac:dyDescent="0.5">
      <c r="A2" s="7"/>
      <c r="B2" s="8"/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>
        <v>0</v>
      </c>
      <c r="I2" s="1">
        <v>0</v>
      </c>
      <c r="J2" s="1">
        <v>26</v>
      </c>
      <c r="K2" s="1">
        <v>6</v>
      </c>
      <c r="L2" s="1">
        <v>4</v>
      </c>
      <c r="M2" s="3">
        <f>SUM(H2:L2)</f>
        <v>36</v>
      </c>
      <c r="N2" s="14">
        <v>230</v>
      </c>
      <c r="O2" s="14">
        <f t="shared" ref="O2:O17" si="0">SUM(N2*M2)</f>
        <v>8280</v>
      </c>
      <c r="P2" s="14">
        <f t="shared" ref="P2:P17" si="1">N2*(1-77.5%)</f>
        <v>51.749999999999993</v>
      </c>
      <c r="Q2" s="14">
        <f t="shared" ref="Q2:Q17" si="2">SUM(P2*M2)</f>
        <v>1862.9999999999998</v>
      </c>
      <c r="R2" s="15">
        <f>SUM(P2/1.135)</f>
        <v>45.594713656387661</v>
      </c>
      <c r="S2" s="15">
        <f t="shared" ref="S2:S17" si="3">SUM(R2*M2)</f>
        <v>1641.4096916299559</v>
      </c>
    </row>
    <row r="3" spans="1:19" ht="123.95" customHeight="1" x14ac:dyDescent="0.5">
      <c r="A3" s="7"/>
      <c r="B3" s="8"/>
      <c r="C3" s="1" t="s">
        <v>18</v>
      </c>
      <c r="D3" s="1" t="s">
        <v>23</v>
      </c>
      <c r="E3" s="1" t="s">
        <v>20</v>
      </c>
      <c r="F3" s="1" t="s">
        <v>21</v>
      </c>
      <c r="G3" s="1" t="s">
        <v>24</v>
      </c>
      <c r="H3" s="1">
        <v>0</v>
      </c>
      <c r="I3" s="1">
        <v>0</v>
      </c>
      <c r="J3" s="1">
        <v>7</v>
      </c>
      <c r="K3" s="1">
        <v>6</v>
      </c>
      <c r="L3" s="1">
        <v>2</v>
      </c>
      <c r="M3" s="3">
        <f>SUM(H3:L3)</f>
        <v>15</v>
      </c>
      <c r="N3" s="14">
        <v>230</v>
      </c>
      <c r="O3" s="14">
        <f t="shared" si="0"/>
        <v>3450</v>
      </c>
      <c r="P3" s="14">
        <f t="shared" si="1"/>
        <v>51.749999999999993</v>
      </c>
      <c r="Q3" s="14">
        <f t="shared" si="2"/>
        <v>776.24999999999989</v>
      </c>
      <c r="R3" s="15">
        <f t="shared" ref="R3:R17" si="4">SUM(P3/1.135)</f>
        <v>45.594713656387661</v>
      </c>
      <c r="S3" s="15">
        <f t="shared" si="3"/>
        <v>683.92070484581495</v>
      </c>
    </row>
    <row r="4" spans="1:19" ht="131.1" customHeight="1" x14ac:dyDescent="0.5">
      <c r="A4" s="7"/>
      <c r="B4" s="8"/>
      <c r="C4" s="1" t="s">
        <v>25</v>
      </c>
      <c r="D4" s="1" t="s">
        <v>26</v>
      </c>
      <c r="E4" s="1" t="s">
        <v>20</v>
      </c>
      <c r="F4" s="1" t="s">
        <v>21</v>
      </c>
      <c r="G4" s="1" t="s">
        <v>24</v>
      </c>
      <c r="H4" s="1">
        <v>11</v>
      </c>
      <c r="I4" s="1">
        <v>5</v>
      </c>
      <c r="J4" s="1">
        <v>32</v>
      </c>
      <c r="K4" s="1">
        <v>12</v>
      </c>
      <c r="L4" s="1">
        <v>2</v>
      </c>
      <c r="M4" s="3">
        <f>SUM(H4:L4)</f>
        <v>62</v>
      </c>
      <c r="N4" s="14">
        <v>230</v>
      </c>
      <c r="O4" s="14">
        <f t="shared" si="0"/>
        <v>14260</v>
      </c>
      <c r="P4" s="14">
        <f t="shared" si="1"/>
        <v>51.749999999999993</v>
      </c>
      <c r="Q4" s="14">
        <f t="shared" si="2"/>
        <v>3208.4999999999995</v>
      </c>
      <c r="R4" s="15">
        <f t="shared" si="4"/>
        <v>45.594713656387661</v>
      </c>
      <c r="S4" s="15">
        <f t="shared" si="3"/>
        <v>2826.8722466960348</v>
      </c>
    </row>
    <row r="5" spans="1:19" ht="131.1" customHeight="1" x14ac:dyDescent="0.5">
      <c r="A5" s="9"/>
      <c r="B5" s="8"/>
      <c r="C5" s="1" t="s">
        <v>27</v>
      </c>
      <c r="D5" s="1" t="s">
        <v>28</v>
      </c>
      <c r="E5" s="1" t="s">
        <v>20</v>
      </c>
      <c r="F5" s="1" t="s">
        <v>21</v>
      </c>
      <c r="G5" s="1" t="s">
        <v>22</v>
      </c>
      <c r="H5" s="1">
        <v>6</v>
      </c>
      <c r="I5" s="1">
        <v>2</v>
      </c>
      <c r="J5" s="1">
        <v>29</v>
      </c>
      <c r="K5" s="1">
        <v>18</v>
      </c>
      <c r="L5" s="1">
        <v>0</v>
      </c>
      <c r="M5" s="3">
        <f>SUM(H5:L5)</f>
        <v>55</v>
      </c>
      <c r="N5" s="14">
        <v>230</v>
      </c>
      <c r="O5" s="14">
        <f t="shared" si="0"/>
        <v>12650</v>
      </c>
      <c r="P5" s="14">
        <f t="shared" si="1"/>
        <v>51.749999999999993</v>
      </c>
      <c r="Q5" s="14">
        <f t="shared" si="2"/>
        <v>2846.2499999999995</v>
      </c>
      <c r="R5" s="15">
        <f t="shared" si="4"/>
        <v>45.594713656387661</v>
      </c>
      <c r="S5" s="15">
        <f t="shared" si="3"/>
        <v>2507.7092511013216</v>
      </c>
    </row>
    <row r="6" spans="1:19" ht="177" customHeight="1" x14ac:dyDescent="0.5">
      <c r="A6" s="9"/>
      <c r="B6" s="8"/>
      <c r="C6" s="1" t="s">
        <v>29</v>
      </c>
      <c r="D6" s="1" t="s">
        <v>30</v>
      </c>
      <c r="E6" s="1" t="s">
        <v>20</v>
      </c>
      <c r="F6" s="1" t="s">
        <v>21</v>
      </c>
      <c r="G6" s="1" t="s">
        <v>22</v>
      </c>
      <c r="H6" s="1">
        <v>17</v>
      </c>
      <c r="I6" s="1">
        <v>17</v>
      </c>
      <c r="J6" s="1">
        <v>42</v>
      </c>
      <c r="K6" s="1">
        <v>16</v>
      </c>
      <c r="L6" s="1">
        <v>20</v>
      </c>
      <c r="M6" s="1">
        <f>H6+I6+J6+K6+L6</f>
        <v>112</v>
      </c>
      <c r="N6" s="14">
        <v>480</v>
      </c>
      <c r="O6" s="14">
        <f t="shared" si="0"/>
        <v>53760</v>
      </c>
      <c r="P6" s="14">
        <f t="shared" si="1"/>
        <v>107.99999999999999</v>
      </c>
      <c r="Q6" s="14">
        <f t="shared" si="2"/>
        <v>12095.999999999998</v>
      </c>
      <c r="R6" s="15">
        <f t="shared" si="4"/>
        <v>95.154185022026425</v>
      </c>
      <c r="S6" s="15">
        <f t="shared" si="3"/>
        <v>10657.268722466959</v>
      </c>
    </row>
    <row r="7" spans="1:19" ht="162.94999999999999" customHeight="1" x14ac:dyDescent="0.5">
      <c r="A7" s="9"/>
      <c r="B7" s="8"/>
      <c r="C7" s="1" t="s">
        <v>31</v>
      </c>
      <c r="D7" s="1" t="s">
        <v>32</v>
      </c>
      <c r="E7" s="1" t="s">
        <v>20</v>
      </c>
      <c r="F7" s="1" t="s">
        <v>21</v>
      </c>
      <c r="G7" s="1" t="s">
        <v>22</v>
      </c>
      <c r="H7" s="1">
        <v>30</v>
      </c>
      <c r="I7" s="1">
        <v>50</v>
      </c>
      <c r="J7" s="1">
        <v>62</v>
      </c>
      <c r="K7" s="1">
        <v>46</v>
      </c>
      <c r="L7" s="1">
        <v>30</v>
      </c>
      <c r="M7" s="3">
        <f>SUM(H7:L7)</f>
        <v>218</v>
      </c>
      <c r="N7" s="14">
        <v>470</v>
      </c>
      <c r="O7" s="14">
        <f t="shared" si="0"/>
        <v>102460</v>
      </c>
      <c r="P7" s="14">
        <f t="shared" si="1"/>
        <v>105.74999999999999</v>
      </c>
      <c r="Q7" s="14">
        <f t="shared" si="2"/>
        <v>23053.499999999996</v>
      </c>
      <c r="R7" s="15">
        <f t="shared" si="4"/>
        <v>93.171806167400874</v>
      </c>
      <c r="S7" s="15">
        <f t="shared" si="3"/>
        <v>20311.453744493392</v>
      </c>
    </row>
    <row r="8" spans="1:19" ht="164.1" customHeight="1" x14ac:dyDescent="0.5">
      <c r="A8" s="9"/>
      <c r="B8" s="8"/>
      <c r="C8" s="1" t="s">
        <v>33</v>
      </c>
      <c r="D8" s="1" t="s">
        <v>34</v>
      </c>
      <c r="E8" s="1" t="s">
        <v>20</v>
      </c>
      <c r="F8" s="1" t="s">
        <v>21</v>
      </c>
      <c r="G8" s="1" t="s">
        <v>24</v>
      </c>
      <c r="H8" s="1">
        <v>37</v>
      </c>
      <c r="I8" s="1">
        <v>50</v>
      </c>
      <c r="J8" s="1">
        <v>61</v>
      </c>
      <c r="K8" s="1">
        <v>38</v>
      </c>
      <c r="L8" s="1">
        <v>31</v>
      </c>
      <c r="M8" s="3">
        <f>SUM(H8:L8)</f>
        <v>217</v>
      </c>
      <c r="N8" s="14">
        <v>450</v>
      </c>
      <c r="O8" s="14">
        <f t="shared" si="0"/>
        <v>97650</v>
      </c>
      <c r="P8" s="14">
        <f t="shared" si="1"/>
        <v>101.24999999999999</v>
      </c>
      <c r="Q8" s="14">
        <f t="shared" si="2"/>
        <v>21971.249999999996</v>
      </c>
      <c r="R8" s="15">
        <f t="shared" si="4"/>
        <v>89.207048458149771</v>
      </c>
      <c r="S8" s="15">
        <f t="shared" si="3"/>
        <v>19357.929515418502</v>
      </c>
    </row>
    <row r="9" spans="1:19" ht="153.94999999999999" customHeight="1" x14ac:dyDescent="0.5">
      <c r="A9" s="9"/>
      <c r="B9" s="8"/>
      <c r="C9" s="1" t="s">
        <v>35</v>
      </c>
      <c r="D9" s="1" t="s">
        <v>36</v>
      </c>
      <c r="E9" s="1" t="s">
        <v>20</v>
      </c>
      <c r="F9" s="1" t="s">
        <v>21</v>
      </c>
      <c r="G9" s="1" t="s">
        <v>24</v>
      </c>
      <c r="H9" s="1">
        <v>17</v>
      </c>
      <c r="I9" s="1">
        <v>18</v>
      </c>
      <c r="J9" s="1">
        <v>30</v>
      </c>
      <c r="K9" s="1">
        <v>25</v>
      </c>
      <c r="L9" s="1">
        <v>20</v>
      </c>
      <c r="M9" s="3">
        <f>SUM(H9:L9)</f>
        <v>110</v>
      </c>
      <c r="N9" s="14">
        <v>510</v>
      </c>
      <c r="O9" s="14">
        <f t="shared" si="0"/>
        <v>56100</v>
      </c>
      <c r="P9" s="14">
        <f t="shared" si="1"/>
        <v>114.74999999999999</v>
      </c>
      <c r="Q9" s="14">
        <f t="shared" si="2"/>
        <v>12622.499999999998</v>
      </c>
      <c r="R9" s="15">
        <f t="shared" si="4"/>
        <v>101.10132158590307</v>
      </c>
      <c r="S9" s="15">
        <f t="shared" si="3"/>
        <v>11121.145374449337</v>
      </c>
    </row>
    <row r="10" spans="1:19" ht="152.1" customHeight="1" x14ac:dyDescent="0.5">
      <c r="A10" s="9"/>
      <c r="B10" s="8"/>
      <c r="C10" s="1" t="s">
        <v>37</v>
      </c>
      <c r="D10" s="1" t="s">
        <v>38</v>
      </c>
      <c r="E10" s="1" t="s">
        <v>20</v>
      </c>
      <c r="F10" s="1" t="s">
        <v>21</v>
      </c>
      <c r="G10" s="1" t="s">
        <v>39</v>
      </c>
      <c r="H10" s="1">
        <v>19</v>
      </c>
      <c r="I10" s="1">
        <v>17</v>
      </c>
      <c r="J10" s="1">
        <v>34</v>
      </c>
      <c r="K10" s="1">
        <v>30</v>
      </c>
      <c r="L10" s="1">
        <v>20</v>
      </c>
      <c r="M10" s="3">
        <f>SUM(H10:L10)</f>
        <v>120</v>
      </c>
      <c r="N10" s="14">
        <v>470</v>
      </c>
      <c r="O10" s="14">
        <f t="shared" si="0"/>
        <v>56400</v>
      </c>
      <c r="P10" s="14">
        <f t="shared" si="1"/>
        <v>105.74999999999999</v>
      </c>
      <c r="Q10" s="14">
        <f t="shared" si="2"/>
        <v>12689.999999999998</v>
      </c>
      <c r="R10" s="15">
        <f t="shared" si="4"/>
        <v>93.171806167400874</v>
      </c>
      <c r="S10" s="15">
        <f t="shared" si="3"/>
        <v>11180.616740088104</v>
      </c>
    </row>
    <row r="11" spans="1:19" ht="158.1" customHeight="1" x14ac:dyDescent="0.5">
      <c r="A11" s="9"/>
      <c r="B11" s="8"/>
      <c r="C11" s="1" t="s">
        <v>40</v>
      </c>
      <c r="D11" s="1" t="s">
        <v>41</v>
      </c>
      <c r="E11" s="1" t="s">
        <v>20</v>
      </c>
      <c r="F11" s="1" t="s">
        <v>21</v>
      </c>
      <c r="G11" s="1" t="s">
        <v>39</v>
      </c>
      <c r="H11" s="1">
        <v>20</v>
      </c>
      <c r="I11" s="1">
        <v>20</v>
      </c>
      <c r="J11" s="1">
        <v>39</v>
      </c>
      <c r="K11" s="1">
        <v>46</v>
      </c>
      <c r="L11" s="1">
        <v>20</v>
      </c>
      <c r="M11" s="3">
        <f>SUM(H11:L11)</f>
        <v>145</v>
      </c>
      <c r="N11" s="14">
        <v>470</v>
      </c>
      <c r="O11" s="14">
        <f t="shared" si="0"/>
        <v>68150</v>
      </c>
      <c r="P11" s="14">
        <f t="shared" si="1"/>
        <v>105.74999999999999</v>
      </c>
      <c r="Q11" s="14">
        <f t="shared" si="2"/>
        <v>15333.749999999998</v>
      </c>
      <c r="R11" s="15">
        <f t="shared" si="4"/>
        <v>93.171806167400874</v>
      </c>
      <c r="S11" s="15">
        <f t="shared" si="3"/>
        <v>13509.911894273127</v>
      </c>
    </row>
    <row r="12" spans="1:19" ht="158.1" customHeight="1" x14ac:dyDescent="0.5">
      <c r="A12" s="9"/>
      <c r="B12" s="8"/>
      <c r="C12" s="1" t="s">
        <v>42</v>
      </c>
      <c r="D12" s="1" t="s">
        <v>43</v>
      </c>
      <c r="E12" s="1" t="s">
        <v>20</v>
      </c>
      <c r="F12" s="1" t="s">
        <v>21</v>
      </c>
      <c r="G12" s="1" t="s">
        <v>44</v>
      </c>
      <c r="H12" s="1">
        <v>33</v>
      </c>
      <c r="I12" s="1">
        <v>58</v>
      </c>
      <c r="J12" s="1">
        <v>60</v>
      </c>
      <c r="K12" s="1">
        <v>32</v>
      </c>
      <c r="L12" s="1">
        <v>30</v>
      </c>
      <c r="M12" s="3">
        <f t="shared" ref="M12:M17" si="5">SUM(H12:L12)</f>
        <v>213</v>
      </c>
      <c r="N12" s="14">
        <v>480</v>
      </c>
      <c r="O12" s="14">
        <f t="shared" si="0"/>
        <v>102240</v>
      </c>
      <c r="P12" s="14">
        <f t="shared" si="1"/>
        <v>107.99999999999999</v>
      </c>
      <c r="Q12" s="14">
        <f t="shared" si="2"/>
        <v>23003.999999999996</v>
      </c>
      <c r="R12" s="15">
        <f t="shared" si="4"/>
        <v>95.154185022026425</v>
      </c>
      <c r="S12" s="15">
        <f t="shared" si="3"/>
        <v>20267.841409691628</v>
      </c>
    </row>
    <row r="13" spans="1:19" ht="158.1" customHeight="1" x14ac:dyDescent="0.5">
      <c r="A13" s="9"/>
      <c r="B13" s="8"/>
      <c r="C13" s="1" t="s">
        <v>45</v>
      </c>
      <c r="D13" s="1" t="s">
        <v>46</v>
      </c>
      <c r="E13" s="1" t="s">
        <v>20</v>
      </c>
      <c r="F13" s="1" t="s">
        <v>21</v>
      </c>
      <c r="G13" s="1" t="s">
        <v>44</v>
      </c>
      <c r="H13" s="1">
        <v>19</v>
      </c>
      <c r="I13" s="1">
        <v>25</v>
      </c>
      <c r="J13" s="1">
        <v>38</v>
      </c>
      <c r="K13" s="1">
        <v>27</v>
      </c>
      <c r="L13" s="1">
        <v>11</v>
      </c>
      <c r="M13" s="3">
        <f t="shared" si="5"/>
        <v>120</v>
      </c>
      <c r="N13" s="14">
        <v>300</v>
      </c>
      <c r="O13" s="14">
        <f t="shared" si="0"/>
        <v>36000</v>
      </c>
      <c r="P13" s="14">
        <f t="shared" si="1"/>
        <v>67.5</v>
      </c>
      <c r="Q13" s="14">
        <f t="shared" si="2"/>
        <v>8100</v>
      </c>
      <c r="R13" s="15">
        <f t="shared" si="4"/>
        <v>59.471365638766521</v>
      </c>
      <c r="S13" s="15">
        <f t="shared" si="3"/>
        <v>7136.5638766519824</v>
      </c>
    </row>
    <row r="14" spans="1:19" ht="158.1" customHeight="1" x14ac:dyDescent="0.5">
      <c r="A14" s="9"/>
      <c r="B14" s="8"/>
      <c r="C14" s="1" t="s">
        <v>47</v>
      </c>
      <c r="D14" s="1" t="s">
        <v>48</v>
      </c>
      <c r="E14" s="1" t="s">
        <v>20</v>
      </c>
      <c r="F14" s="1" t="s">
        <v>21</v>
      </c>
      <c r="G14" s="1" t="s">
        <v>22</v>
      </c>
      <c r="H14" s="1">
        <v>22</v>
      </c>
      <c r="I14" s="1">
        <v>20</v>
      </c>
      <c r="J14" s="1">
        <v>46</v>
      </c>
      <c r="K14" s="1">
        <v>19</v>
      </c>
      <c r="L14" s="1">
        <v>30</v>
      </c>
      <c r="M14" s="3">
        <f t="shared" si="5"/>
        <v>137</v>
      </c>
      <c r="N14" s="14">
        <v>300</v>
      </c>
      <c r="O14" s="14">
        <f t="shared" si="0"/>
        <v>41100</v>
      </c>
      <c r="P14" s="14">
        <f t="shared" si="1"/>
        <v>67.5</v>
      </c>
      <c r="Q14" s="14">
        <f t="shared" si="2"/>
        <v>9247.5</v>
      </c>
      <c r="R14" s="15">
        <f t="shared" si="4"/>
        <v>59.471365638766521</v>
      </c>
      <c r="S14" s="15">
        <f t="shared" si="3"/>
        <v>8147.5770925110137</v>
      </c>
    </row>
    <row r="15" spans="1:19" ht="158.1" customHeight="1" x14ac:dyDescent="0.5">
      <c r="A15" s="9"/>
      <c r="B15" s="8"/>
      <c r="C15" s="1" t="s">
        <v>45</v>
      </c>
      <c r="D15" s="1" t="s">
        <v>49</v>
      </c>
      <c r="E15" s="1" t="s">
        <v>20</v>
      </c>
      <c r="F15" s="1" t="s">
        <v>21</v>
      </c>
      <c r="G15" s="1" t="s">
        <v>24</v>
      </c>
      <c r="H15" s="1">
        <v>21</v>
      </c>
      <c r="I15" s="1">
        <v>25</v>
      </c>
      <c r="J15" s="1">
        <v>42</v>
      </c>
      <c r="K15" s="1">
        <v>31</v>
      </c>
      <c r="L15" s="1">
        <v>21</v>
      </c>
      <c r="M15" s="3">
        <f t="shared" si="5"/>
        <v>140</v>
      </c>
      <c r="N15" s="14">
        <v>300</v>
      </c>
      <c r="O15" s="14">
        <f t="shared" si="0"/>
        <v>42000</v>
      </c>
      <c r="P15" s="14">
        <f t="shared" si="1"/>
        <v>67.5</v>
      </c>
      <c r="Q15" s="14">
        <f t="shared" si="2"/>
        <v>9450</v>
      </c>
      <c r="R15" s="15">
        <f t="shared" si="4"/>
        <v>59.471365638766521</v>
      </c>
      <c r="S15" s="15">
        <f t="shared" si="3"/>
        <v>8325.9911894273137</v>
      </c>
    </row>
    <row r="16" spans="1:19" ht="158.1" customHeight="1" x14ac:dyDescent="0.5">
      <c r="A16" s="9"/>
      <c r="B16" s="8"/>
      <c r="C16" s="1" t="s">
        <v>50</v>
      </c>
      <c r="D16" s="1" t="s">
        <v>51</v>
      </c>
      <c r="E16" s="1" t="s">
        <v>20</v>
      </c>
      <c r="F16" s="1" t="s">
        <v>21</v>
      </c>
      <c r="G16" s="1" t="s">
        <v>52</v>
      </c>
      <c r="H16" s="1">
        <v>36</v>
      </c>
      <c r="I16" s="1">
        <v>35</v>
      </c>
      <c r="J16" s="1">
        <v>44</v>
      </c>
      <c r="K16" s="1">
        <v>45</v>
      </c>
      <c r="L16" s="1">
        <v>21</v>
      </c>
      <c r="M16" s="3">
        <f t="shared" si="5"/>
        <v>181</v>
      </c>
      <c r="N16" s="14">
        <v>300</v>
      </c>
      <c r="O16" s="14">
        <f t="shared" si="0"/>
        <v>54300</v>
      </c>
      <c r="P16" s="14">
        <f t="shared" si="1"/>
        <v>67.5</v>
      </c>
      <c r="Q16" s="14">
        <f t="shared" si="2"/>
        <v>12217.5</v>
      </c>
      <c r="R16" s="15">
        <f t="shared" si="4"/>
        <v>59.471365638766521</v>
      </c>
      <c r="S16" s="15">
        <f t="shared" si="3"/>
        <v>10764.317180616741</v>
      </c>
    </row>
    <row r="17" spans="1:19" ht="158.1" customHeight="1" x14ac:dyDescent="0.5">
      <c r="A17" s="9"/>
      <c r="B17" s="8"/>
      <c r="C17" s="1" t="s">
        <v>53</v>
      </c>
      <c r="D17" s="1" t="s">
        <v>54</v>
      </c>
      <c r="E17" s="1" t="s">
        <v>20</v>
      </c>
      <c r="F17" s="1" t="s">
        <v>21</v>
      </c>
      <c r="G17" s="1" t="s">
        <v>55</v>
      </c>
      <c r="H17" s="1">
        <v>33</v>
      </c>
      <c r="I17" s="1">
        <v>25</v>
      </c>
      <c r="J17" s="1">
        <v>54</v>
      </c>
      <c r="K17" s="1">
        <v>36</v>
      </c>
      <c r="L17" s="1">
        <v>21</v>
      </c>
      <c r="M17" s="3">
        <f t="shared" si="5"/>
        <v>169</v>
      </c>
      <c r="N17" s="14">
        <v>300</v>
      </c>
      <c r="O17" s="14">
        <f t="shared" si="0"/>
        <v>50700</v>
      </c>
      <c r="P17" s="14">
        <f t="shared" si="1"/>
        <v>67.5</v>
      </c>
      <c r="Q17" s="14">
        <f t="shared" si="2"/>
        <v>11407.5</v>
      </c>
      <c r="R17" s="15">
        <f t="shared" si="4"/>
        <v>59.471365638766521</v>
      </c>
      <c r="S17" s="15">
        <f t="shared" si="3"/>
        <v>10050.660792951541</v>
      </c>
    </row>
    <row r="18" spans="1:19" x14ac:dyDescent="0.5">
      <c r="A18" s="16"/>
      <c r="B18" s="17"/>
      <c r="C18" s="5"/>
      <c r="D18" s="5"/>
      <c r="E18" s="5"/>
      <c r="F18" s="5"/>
      <c r="G18" s="5"/>
      <c r="H18" s="5"/>
      <c r="I18" s="5"/>
      <c r="J18" s="5"/>
      <c r="K18" s="5"/>
      <c r="L18" s="5"/>
      <c r="M18" s="5">
        <f>SUM(M2:M17)</f>
        <v>2050</v>
      </c>
      <c r="N18" s="11"/>
      <c r="O18" s="11">
        <f t="shared" ref="O18:S18" si="6">SUM(O2:O17)</f>
        <v>799500</v>
      </c>
      <c r="P18" s="11"/>
      <c r="Q18" s="11">
        <f t="shared" si="6"/>
        <v>179887.5</v>
      </c>
      <c r="R18" s="13"/>
      <c r="S18" s="13">
        <f t="shared" si="6"/>
        <v>158491.18942731278</v>
      </c>
    </row>
  </sheetData>
  <sheetProtection sheet="1" objects="1" scenarios="1" selectLockedCells="1" selectUnlockedCells="1"/>
  <mergeCells count="2">
    <mergeCell ref="A18:B18"/>
    <mergeCell ref="A1:B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46CD85-6A69-47FE-9215-733291769D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4E295E-0C06-4D90-A300-C1DD405D630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534545f7-dfad-40dc-8880-0a5cc848d94b"/>
    <ds:schemaRef ds:uri="http://purl.org/dc/terms/"/>
    <ds:schemaRef ds:uri="http://schemas.openxmlformats.org/package/2006/metadata/core-properties"/>
    <ds:schemaRef ds:uri="http://www.w3.org/XML/1998/namespace"/>
    <ds:schemaRef ds:uri="3287f65e-bd81-4ef8-9d4a-f770dbe35018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2126F0-34CA-4985-BB6B-7DFDB5509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2025-10-06T14:06:56Z</dcterms:created>
  <dcterms:modified xsi:type="dcterms:W3CDTF">2026-06-03T08:51:28Z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